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2\"/>
    </mc:Choice>
  </mc:AlternateContent>
  <bookViews>
    <workbookView xWindow="0" yWindow="0" windowWidth="0" windowHeight="0"/>
  </bookViews>
  <sheets>
    <sheet name="Rekapitulace stavby" sheetId="1" r:id="rId1"/>
    <sheet name="1-1 - chodník - soupis prací"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chodník - soupis prací'!$C$127:$K$421</definedName>
    <definedName name="_xlnm.Print_Area" localSheetId="1">'1-1 - chodník - soupis prací'!$C$4:$J$76,'1-1 - chodník - soupis prací'!$C$82:$J$107,'1-1 - chodník - soupis prací'!$C$113:$K$421</definedName>
    <definedName name="_xlnm.Print_Titles" localSheetId="1">'1-1 - chodník - soupis prací'!$127:$127</definedName>
    <definedName name="_xlnm._FilterDatabase" localSheetId="2" hidden="1">'2-1 - VON - VEDLEJŠÍ A OS...'!$C$122:$K$196</definedName>
    <definedName name="_xlnm.Print_Area" localSheetId="2">'2-1 - VON - VEDLEJŠÍ A OS...'!$C$4:$J$75,'2-1 - VON - VEDLEJŠÍ A OS...'!$C$81:$J$102,'2-1 - VON - VEDLEJŠÍ A OS...'!$C$108:$K$196</definedName>
    <definedName name="_xlnm.Print_Titles" localSheetId="2">'2-1 - VON - VEDLEJŠÍ A OS...'!$122:$122</definedName>
  </definedNames>
  <calcPr/>
</workbook>
</file>

<file path=xl/calcChain.xml><?xml version="1.0" encoding="utf-8"?>
<calcChain xmlns="http://schemas.openxmlformats.org/spreadsheetml/2006/main">
  <c i="3" l="1" r="T162"/>
  <c r="R146"/>
  <c r="J39"/>
  <c r="J38"/>
  <c i="1" r="AY98"/>
  <c i="3" r="J37"/>
  <c i="1" r="AX98"/>
  <c i="3" r="BI192"/>
  <c r="BH192"/>
  <c r="BG192"/>
  <c r="BF192"/>
  <c r="T192"/>
  <c r="R192"/>
  <c r="P192"/>
  <c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3"/>
  <c r="BH163"/>
  <c r="BG163"/>
  <c r="BF163"/>
  <c r="T163"/>
  <c r="R163"/>
  <c r="P163"/>
  <c r="BI157"/>
  <c r="BH157"/>
  <c r="BG157"/>
  <c r="BF157"/>
  <c r="T157"/>
  <c r="T146"/>
  <c r="R157"/>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93"/>
  <c r="J19"/>
  <c r="J14"/>
  <c r="J117"/>
  <c r="E7"/>
  <c r="E111"/>
  <c i="2" r="J39"/>
  <c r="J38"/>
  <c i="1" r="AY96"/>
  <c i="2" r="J37"/>
  <c i="1" r="AX96"/>
  <c i="2" r="BI418"/>
  <c r="BH418"/>
  <c r="BG418"/>
  <c r="BF418"/>
  <c r="T418"/>
  <c r="R418"/>
  <c r="P418"/>
  <c r="BI412"/>
  <c r="BH412"/>
  <c r="BG412"/>
  <c r="BF412"/>
  <c r="T412"/>
  <c r="R412"/>
  <c r="P412"/>
  <c r="BI407"/>
  <c r="BH407"/>
  <c r="BG407"/>
  <c r="BF407"/>
  <c r="T407"/>
  <c r="R407"/>
  <c r="P407"/>
  <c r="BI399"/>
  <c r="BH399"/>
  <c r="BG399"/>
  <c r="BF399"/>
  <c r="T399"/>
  <c r="R399"/>
  <c r="P399"/>
  <c r="BI391"/>
  <c r="BH391"/>
  <c r="BG391"/>
  <c r="BF391"/>
  <c r="T391"/>
  <c r="R391"/>
  <c r="P391"/>
  <c r="BI386"/>
  <c r="BH386"/>
  <c r="BG386"/>
  <c r="BF386"/>
  <c r="T386"/>
  <c r="R386"/>
  <c r="P386"/>
  <c r="BI379"/>
  <c r="BH379"/>
  <c r="BG379"/>
  <c r="BF379"/>
  <c r="T379"/>
  <c r="R379"/>
  <c r="P379"/>
  <c r="BI372"/>
  <c r="BH372"/>
  <c r="BG372"/>
  <c r="BF372"/>
  <c r="T372"/>
  <c r="R372"/>
  <c r="P372"/>
  <c r="BI366"/>
  <c r="BH366"/>
  <c r="BG366"/>
  <c r="BF366"/>
  <c r="T366"/>
  <c r="R366"/>
  <c r="P366"/>
  <c r="BI360"/>
  <c r="BH360"/>
  <c r="BG360"/>
  <c r="BF360"/>
  <c r="T360"/>
  <c r="R360"/>
  <c r="P360"/>
  <c r="BI354"/>
  <c r="BH354"/>
  <c r="BG354"/>
  <c r="BF354"/>
  <c r="T354"/>
  <c r="R354"/>
  <c r="P354"/>
  <c r="BI349"/>
  <c r="BH349"/>
  <c r="BG349"/>
  <c r="BF349"/>
  <c r="T349"/>
  <c r="R349"/>
  <c r="P349"/>
  <c r="BI344"/>
  <c r="BH344"/>
  <c r="BG344"/>
  <c r="BF344"/>
  <c r="T344"/>
  <c r="R344"/>
  <c r="P344"/>
  <c r="BI339"/>
  <c r="BH339"/>
  <c r="BG339"/>
  <c r="BF339"/>
  <c r="T339"/>
  <c r="R339"/>
  <c r="P339"/>
  <c r="BI334"/>
  <c r="BH334"/>
  <c r="BG334"/>
  <c r="BF334"/>
  <c r="T334"/>
  <c r="R334"/>
  <c r="P334"/>
  <c r="BI329"/>
  <c r="BH329"/>
  <c r="BG329"/>
  <c r="BF329"/>
  <c r="T329"/>
  <c r="R329"/>
  <c r="P329"/>
  <c r="BI324"/>
  <c r="BH324"/>
  <c r="BG324"/>
  <c r="BF324"/>
  <c r="T324"/>
  <c r="R324"/>
  <c r="P324"/>
  <c r="BI320"/>
  <c r="BH320"/>
  <c r="BG320"/>
  <c r="BF320"/>
  <c r="T320"/>
  <c r="R320"/>
  <c r="P320"/>
  <c r="BI315"/>
  <c r="BH315"/>
  <c r="BG315"/>
  <c r="BF315"/>
  <c r="T315"/>
  <c r="R315"/>
  <c r="P315"/>
  <c r="BI309"/>
  <c r="BH309"/>
  <c r="BG309"/>
  <c r="BF309"/>
  <c r="T309"/>
  <c r="R309"/>
  <c r="P309"/>
  <c r="BI304"/>
  <c r="BH304"/>
  <c r="BG304"/>
  <c r="BF304"/>
  <c r="T304"/>
  <c r="R304"/>
  <c r="P304"/>
  <c r="BI299"/>
  <c r="BH299"/>
  <c r="BG299"/>
  <c r="BF299"/>
  <c r="T299"/>
  <c r="R299"/>
  <c r="P299"/>
  <c r="BI295"/>
  <c r="BH295"/>
  <c r="BG295"/>
  <c r="BF295"/>
  <c r="T295"/>
  <c r="R295"/>
  <c r="P295"/>
  <c r="BI289"/>
  <c r="BH289"/>
  <c r="BG289"/>
  <c r="BF289"/>
  <c r="T289"/>
  <c r="R289"/>
  <c r="P289"/>
  <c r="BI285"/>
  <c r="BH285"/>
  <c r="BG285"/>
  <c r="BF285"/>
  <c r="T285"/>
  <c r="R285"/>
  <c r="P285"/>
  <c r="BI280"/>
  <c r="BH280"/>
  <c r="BG280"/>
  <c r="BF280"/>
  <c r="T280"/>
  <c r="R280"/>
  <c r="P280"/>
  <c r="BI275"/>
  <c r="BH275"/>
  <c r="BG275"/>
  <c r="BF275"/>
  <c r="T275"/>
  <c r="R275"/>
  <c r="P275"/>
  <c r="BI270"/>
  <c r="BH270"/>
  <c r="BG270"/>
  <c r="BF270"/>
  <c r="T270"/>
  <c r="T262"/>
  <c r="R270"/>
  <c r="R262"/>
  <c r="P270"/>
  <c r="P262"/>
  <c r="BI263"/>
  <c r="BH263"/>
  <c r="BG263"/>
  <c r="BF263"/>
  <c r="T263"/>
  <c r="R263"/>
  <c r="P263"/>
  <c r="BI258"/>
  <c r="BH258"/>
  <c r="BG258"/>
  <c r="BF258"/>
  <c r="T258"/>
  <c r="R258"/>
  <c r="P258"/>
  <c r="BI253"/>
  <c r="BH253"/>
  <c r="BG253"/>
  <c r="BF253"/>
  <c r="T253"/>
  <c r="R253"/>
  <c r="P253"/>
  <c r="BI247"/>
  <c r="BH247"/>
  <c r="BG247"/>
  <c r="BF247"/>
  <c r="T247"/>
  <c r="R247"/>
  <c r="P247"/>
  <c r="BI241"/>
  <c r="BH241"/>
  <c r="BG241"/>
  <c r="BF241"/>
  <c r="T241"/>
  <c r="R241"/>
  <c r="P241"/>
  <c r="BI235"/>
  <c r="BH235"/>
  <c r="BG235"/>
  <c r="BF235"/>
  <c r="T235"/>
  <c r="R235"/>
  <c r="P235"/>
  <c r="BI229"/>
  <c r="BH229"/>
  <c r="BG229"/>
  <c r="BF229"/>
  <c r="T229"/>
  <c r="R229"/>
  <c r="P229"/>
  <c r="BI223"/>
  <c r="BH223"/>
  <c r="BG223"/>
  <c r="BF223"/>
  <c r="T223"/>
  <c r="R223"/>
  <c r="P223"/>
  <c r="BI219"/>
  <c r="BH219"/>
  <c r="BG219"/>
  <c r="BF219"/>
  <c r="T219"/>
  <c r="R219"/>
  <c r="P219"/>
  <c r="BI213"/>
  <c r="BH213"/>
  <c r="BG213"/>
  <c r="BF213"/>
  <c r="T213"/>
  <c r="R213"/>
  <c r="P213"/>
  <c r="BI208"/>
  <c r="BH208"/>
  <c r="BG208"/>
  <c r="BF208"/>
  <c r="T208"/>
  <c r="R208"/>
  <c r="P208"/>
  <c r="BI200"/>
  <c r="BH200"/>
  <c r="BG200"/>
  <c r="BF200"/>
  <c r="T200"/>
  <c r="R200"/>
  <c r="P200"/>
  <c r="BI195"/>
  <c r="BH195"/>
  <c r="BG195"/>
  <c r="BF195"/>
  <c r="T195"/>
  <c r="R195"/>
  <c r="P195"/>
  <c r="BI184"/>
  <c r="BH184"/>
  <c r="BG184"/>
  <c r="BF184"/>
  <c r="T184"/>
  <c r="R184"/>
  <c r="P184"/>
  <c r="BI172"/>
  <c r="BH172"/>
  <c r="BG172"/>
  <c r="BF172"/>
  <c r="T172"/>
  <c r="R172"/>
  <c r="P172"/>
  <c r="BI163"/>
  <c r="BH163"/>
  <c r="BG163"/>
  <c r="BF163"/>
  <c r="T163"/>
  <c r="R163"/>
  <c r="P163"/>
  <c r="BI155"/>
  <c r="BH155"/>
  <c r="BG155"/>
  <c r="BF155"/>
  <c r="T155"/>
  <c r="R155"/>
  <c r="P155"/>
  <c r="BI147"/>
  <c r="BH147"/>
  <c r="BG147"/>
  <c r="BF147"/>
  <c r="T147"/>
  <c r="R147"/>
  <c r="P147"/>
  <c r="BI142"/>
  <c r="BH142"/>
  <c r="BG142"/>
  <c r="BF142"/>
  <c r="T142"/>
  <c r="R142"/>
  <c r="P142"/>
  <c r="BI136"/>
  <c r="BH136"/>
  <c r="BG136"/>
  <c r="BF136"/>
  <c r="T136"/>
  <c r="R136"/>
  <c r="P136"/>
  <c r="BI131"/>
  <c r="BH131"/>
  <c r="BG131"/>
  <c r="BF131"/>
  <c r="T131"/>
  <c r="R131"/>
  <c r="P131"/>
  <c r="J125"/>
  <c r="J124"/>
  <c r="F124"/>
  <c r="F122"/>
  <c r="E120"/>
  <c r="J94"/>
  <c r="J93"/>
  <c r="F93"/>
  <c r="F91"/>
  <c r="E89"/>
  <c r="J20"/>
  <c r="E20"/>
  <c r="F94"/>
  <c r="J19"/>
  <c r="J14"/>
  <c r="J91"/>
  <c r="E7"/>
  <c r="E116"/>
  <c i="1" r="L90"/>
  <c r="AM90"/>
  <c r="AM89"/>
  <c r="L89"/>
  <c r="AM87"/>
  <c r="L87"/>
  <c r="L85"/>
  <c r="L84"/>
  <c i="2" r="J349"/>
  <c r="BK208"/>
  <c r="J366"/>
  <c r="J142"/>
  <c r="BK285"/>
  <c r="BK155"/>
  <c r="J258"/>
  <c r="J163"/>
  <c r="J241"/>
  <c r="BK304"/>
  <c r="J184"/>
  <c r="J309"/>
  <c r="BK418"/>
  <c r="BK295"/>
  <c i="3" r="BK163"/>
  <c r="J157"/>
  <c r="J141"/>
  <c r="J173"/>
  <c i="2" r="J372"/>
  <c r="J131"/>
  <c r="J280"/>
  <c r="J379"/>
  <c r="J247"/>
  <c r="BK289"/>
  <c r="J407"/>
  <c r="BK184"/>
  <c r="J295"/>
  <c r="J208"/>
  <c r="BK339"/>
  <c r="J418"/>
  <c r="J334"/>
  <c i="3" r="J36"/>
  <c i="2" r="BK235"/>
  <c r="BK163"/>
  <c r="BK329"/>
  <c r="J229"/>
  <c r="J263"/>
  <c r="BK195"/>
  <c r="BK372"/>
  <c r="BK172"/>
  <c r="BK280"/>
  <c r="J399"/>
  <c r="BK275"/>
  <c r="BK136"/>
  <c r="J275"/>
  <c r="BK407"/>
  <c r="BK320"/>
  <c i="3" r="BK131"/>
  <c r="BK147"/>
  <c r="J152"/>
  <c r="BK157"/>
  <c r="J131"/>
  <c i="2" r="BK334"/>
  <c i="1" r="AS97"/>
  <c i="2" r="BK131"/>
  <c r="BK299"/>
  <c r="J213"/>
  <c r="J360"/>
  <c r="J195"/>
  <c r="BK213"/>
  <c r="BK324"/>
  <c r="BK247"/>
  <c r="J386"/>
  <c r="J315"/>
  <c r="J155"/>
  <c r="BK354"/>
  <c r="BK200"/>
  <c i="3" r="BK187"/>
  <c r="J168"/>
  <c r="J177"/>
  <c r="BK141"/>
  <c r="BK177"/>
  <c r="BK168"/>
  <c r="J192"/>
  <c i="2" r="J354"/>
  <c r="BK223"/>
  <c r="J412"/>
  <c r="BK241"/>
  <c r="J324"/>
  <c r="J235"/>
  <c r="BK229"/>
  <c r="BK344"/>
  <c r="J172"/>
  <c r="J285"/>
  <c r="J147"/>
  <c r="J329"/>
  <c r="J136"/>
  <c r="J344"/>
  <c i="3" r="J163"/>
  <c r="BK182"/>
  <c r="BK173"/>
  <c r="BK192"/>
  <c r="BK136"/>
  <c i="2" r="BK315"/>
  <c r="BK147"/>
  <c r="BK270"/>
  <c r="BK386"/>
  <c r="BK258"/>
  <c r="J339"/>
  <c r="BK412"/>
  <c r="J223"/>
  <c r="BK349"/>
  <c r="J270"/>
  <c r="BK379"/>
  <c r="J304"/>
  <c r="BK360"/>
  <c i="3" r="J147"/>
  <c r="J126"/>
  <c r="BK126"/>
  <c i="2" r="J320"/>
  <c r="BK142"/>
  <c r="J299"/>
  <c r="BK219"/>
  <c r="BK309"/>
  <c r="J253"/>
  <c i="1" r="AS95"/>
  <c i="2" r="BK253"/>
  <c r="J391"/>
  <c r="BK391"/>
  <c r="J289"/>
  <c r="J219"/>
  <c r="BK366"/>
  <c r="J200"/>
  <c r="BK399"/>
  <c r="BK263"/>
  <c i="3" r="J136"/>
  <c r="J187"/>
  <c r="BK152"/>
  <c r="J182"/>
  <c i="2" l="1" r="R130"/>
  <c r="P274"/>
  <c r="R348"/>
  <c r="BK323"/>
  <c r="J323"/>
  <c r="J103"/>
  <c r="R323"/>
  <c r="R406"/>
  <c r="R405"/>
  <c i="3" r="R125"/>
  <c i="2" r="BK130"/>
  <c r="J130"/>
  <c r="J100"/>
  <c r="T274"/>
  <c r="T348"/>
  <c i="3" r="T125"/>
  <c r="T124"/>
  <c r="T123"/>
  <c i="2" r="P323"/>
  <c r="T323"/>
  <c r="BK406"/>
  <c r="J406"/>
  <c r="J106"/>
  <c i="3" r="BK125"/>
  <c r="BK162"/>
  <c r="J162"/>
  <c r="J101"/>
  <c i="2" r="P130"/>
  <c r="BK274"/>
  <c r="J274"/>
  <c r="J102"/>
  <c r="BK348"/>
  <c r="J348"/>
  <c r="J104"/>
  <c r="P406"/>
  <c r="P405"/>
  <c i="3" r="P162"/>
  <c i="2" r="T130"/>
  <c r="T129"/>
  <c r="T128"/>
  <c r="R274"/>
  <c r="P348"/>
  <c r="T406"/>
  <c r="T405"/>
  <c i="3" r="P125"/>
  <c r="P124"/>
  <c r="P123"/>
  <c i="1" r="AU98"/>
  <c i="3" r="R162"/>
  <c i="2" r="BK262"/>
  <c r="J262"/>
  <c r="J101"/>
  <c i="3" r="BK146"/>
  <c r="J146"/>
  <c r="J100"/>
  <c r="F120"/>
  <c r="BE131"/>
  <c r="E84"/>
  <c r="BE152"/>
  <c r="BE163"/>
  <c r="BE168"/>
  <c r="BE136"/>
  <c r="BE147"/>
  <c r="BE157"/>
  <c r="BE173"/>
  <c r="BE177"/>
  <c i="2" r="BK129"/>
  <c r="J129"/>
  <c r="J99"/>
  <c r="BK405"/>
  <c r="J405"/>
  <c r="J105"/>
  <c i="3" r="BE141"/>
  <c r="BE182"/>
  <c r="BE187"/>
  <c r="J90"/>
  <c i="1" r="AW98"/>
  <c i="3" r="BE126"/>
  <c r="BE192"/>
  <c i="2" r="BE213"/>
  <c r="BE219"/>
  <c r="BE229"/>
  <c r="BE253"/>
  <c r="BE289"/>
  <c r="BE309"/>
  <c r="BE324"/>
  <c r="BE386"/>
  <c r="BE391"/>
  <c r="BE418"/>
  <c r="E85"/>
  <c r="J122"/>
  <c r="BE142"/>
  <c r="BE280"/>
  <c r="BE285"/>
  <c r="BE354"/>
  <c r="BE407"/>
  <c r="F125"/>
  <c r="BE163"/>
  <c r="BE195"/>
  <c r="BE235"/>
  <c r="BE339"/>
  <c r="BE344"/>
  <c r="BE360"/>
  <c r="BE372"/>
  <c r="BE379"/>
  <c r="BE155"/>
  <c r="BE200"/>
  <c r="BE247"/>
  <c r="BE263"/>
  <c r="BE270"/>
  <c r="BE295"/>
  <c r="BE315"/>
  <c r="BE320"/>
  <c r="BE329"/>
  <c r="BE334"/>
  <c r="BE131"/>
  <c r="BE147"/>
  <c r="BE208"/>
  <c r="BE241"/>
  <c r="BE299"/>
  <c r="BE349"/>
  <c r="BE223"/>
  <c r="BE366"/>
  <c r="BE399"/>
  <c r="BE172"/>
  <c r="BE136"/>
  <c r="BE184"/>
  <c r="BE258"/>
  <c r="BE275"/>
  <c r="BE304"/>
  <c r="BE412"/>
  <c r="F36"/>
  <c i="1" r="BA96"/>
  <c r="BA95"/>
  <c r="AW95"/>
  <c i="3" r="F37"/>
  <c i="1" r="BB98"/>
  <c r="BB97"/>
  <c r="AX97"/>
  <c i="3" r="F36"/>
  <c i="1" r="BA98"/>
  <c r="BA97"/>
  <c r="AW97"/>
  <c r="AS94"/>
  <c i="2" r="F37"/>
  <c i="1" r="BB96"/>
  <c r="BB95"/>
  <c r="AX95"/>
  <c i="2" r="F38"/>
  <c i="1" r="BC96"/>
  <c r="BC95"/>
  <c r="AY95"/>
  <c i="3" r="F38"/>
  <c i="1" r="BC98"/>
  <c r="BC97"/>
  <c r="AY97"/>
  <c i="3" r="F39"/>
  <c i="1" r="BD98"/>
  <c r="BD97"/>
  <c i="2" r="J36"/>
  <c i="1" r="AW96"/>
  <c r="AU97"/>
  <c i="2" r="F39"/>
  <c i="1" r="BD96"/>
  <c r="BD95"/>
  <c i="3" l="1" r="BK124"/>
  <c r="BK123"/>
  <c r="J123"/>
  <c r="J97"/>
  <c i="2" r="P129"/>
  <c r="P128"/>
  <c i="1" r="AU96"/>
  <c i="3" r="R124"/>
  <c r="R123"/>
  <c i="2" r="R129"/>
  <c r="R128"/>
  <c i="3" r="J125"/>
  <c r="J99"/>
  <c i="2" r="BK128"/>
  <c r="J128"/>
  <c i="1" r="AU95"/>
  <c r="AU94"/>
  <c i="2" r="J35"/>
  <c i="1" r="AV96"/>
  <c r="AT96"/>
  <c i="3" r="J35"/>
  <c i="1" r="AV98"/>
  <c r="AT98"/>
  <c r="BD94"/>
  <c r="W33"/>
  <c i="3" r="F35"/>
  <c i="1" r="AZ98"/>
  <c r="AZ97"/>
  <c r="AV97"/>
  <c r="AT97"/>
  <c i="2" r="F35"/>
  <c i="1" r="AZ96"/>
  <c r="AZ95"/>
  <c r="AV95"/>
  <c r="AT95"/>
  <c i="2" r="J32"/>
  <c i="1" r="AG96"/>
  <c r="AG95"/>
  <c r="BA94"/>
  <c r="AW94"/>
  <c r="AK30"/>
  <c r="BB94"/>
  <c r="AX94"/>
  <c r="BC94"/>
  <c r="W32"/>
  <c i="3" l="1" r="J124"/>
  <c r="J98"/>
  <c i="1" r="AN96"/>
  <c i="2" r="J98"/>
  <c r="J41"/>
  <c i="1" r="AN95"/>
  <c i="3" r="J32"/>
  <c i="1" r="AG98"/>
  <c r="AG97"/>
  <c r="AG94"/>
  <c r="AK26"/>
  <c r="W30"/>
  <c r="W31"/>
  <c r="AY94"/>
  <c r="AZ94"/>
  <c r="AV94"/>
  <c r="AK29"/>
  <c i="3" l="1" r="J41"/>
  <c i="1" r="AK35"/>
  <c r="AN98"/>
  <c r="AN97"/>
  <c r="AT94"/>
  <c r="W29"/>
  <c l="1" r="AN94"/>
</calcChain>
</file>

<file path=xl/sharedStrings.xml><?xml version="1.0" encoding="utf-8"?>
<sst xmlns="http://schemas.openxmlformats.org/spreadsheetml/2006/main">
  <si>
    <t>Export Komplet</t>
  </si>
  <si>
    <t/>
  </si>
  <si>
    <t>2.0</t>
  </si>
  <si>
    <t>ZAMOK</t>
  </si>
  <si>
    <t>False</t>
  </si>
  <si>
    <t>{e87defe7-eff1-4f08-beac-4ad885e7b7f7}</t>
  </si>
  <si>
    <t>0,01</t>
  </si>
  <si>
    <t>21</t>
  </si>
  <si>
    <t>15</t>
  </si>
  <si>
    <t>REKAPITULACE STAVBY</t>
  </si>
  <si>
    <t xml:space="preserve">v ---  níže se nacházejí doplnkové a pomocné údaje k sestavám  --- v</t>
  </si>
  <si>
    <t>Návod na vyplnění</t>
  </si>
  <si>
    <t>0,001</t>
  </si>
  <si>
    <t>Kód:</t>
  </si>
  <si>
    <t>POSP712-2022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</si>
  <si>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</si>
  <si>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</si>
  <si>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 – výstavba chodníku na Olomoucké ulici u ZŠ</t>
  </si>
  <si>
    <t>0,1</t>
  </si>
  <si>
    <t>KSO:</t>
  </si>
  <si>
    <t>822 29</t>
  </si>
  <si>
    <t>CC-CZ:</t>
  </si>
  <si>
    <t>2112</t>
  </si>
  <si>
    <t>1</t>
  </si>
  <si>
    <t>Místo:</t>
  </si>
  <si>
    <t>Šternberk</t>
  </si>
  <si>
    <t>Datum:</t>
  </si>
  <si>
    <t>13. 11. 2022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</si>
  <si>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</si>
  <si>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</si>
  <si>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</si>
  <si>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</si>
  <si>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</si>
  <si>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</si>
  <si>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</si>
  <si>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</si>
  <si>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</si>
  <si>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</si>
  <si>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</si>
  <si>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</si>
  <si>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</si>
  <si>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</si>
  <si>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</si>
  <si>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</si>
  <si>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</si>
  <si>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</si>
  <si>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</si>
  <si>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</si>
  <si>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</si>
  <si>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</si>
  <si>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</si>
  <si>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</si>
  <si>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</si>
  <si>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</si>
  <si>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</si>
  <si>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</si>
  <si>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</si>
  <si>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</si>
  <si>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</si>
  <si>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</si>
  <si>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</si>
  <si>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</si>
  <si>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</si>
  <si>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</si>
  <si>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</si>
  <si>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</si>
  <si>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</si>
  <si>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</si>
  <si>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</si>
  <si>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</si>
  <si>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</si>
  <si>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</si>
  <si>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</si>
  <si>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</si>
  <si>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</si>
  <si>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</si>
  <si>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</si>
  <si>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</si>
  <si>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</si>
  <si>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</si>
  <si>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</si>
  <si>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</si>
  <si>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</si>
  <si>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</si>
  <si>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</si>
  <si>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</si>
  <si>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</si>
  <si>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</si>
  <si>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</si>
  <si>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</si>
  <si>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</si>
  <si>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</si>
  <si>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</si>
  <si>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</si>
  <si>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</si>
  <si>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chodník</t>
  </si>
  <si>
    <t>STA</t>
  </si>
  <si>
    <t>{3b2b6a7f-87df-411a-80eb-29a08fa3be11}</t>
  </si>
  <si>
    <t>822 23</t>
  </si>
  <si>
    <t>2</t>
  </si>
  <si>
    <t>/</t>
  </si>
  <si>
    <t>1-1</t>
  </si>
  <si>
    <t>chodník - soupis prací</t>
  </si>
  <si>
    <t>Soupis</t>
  </si>
  <si>
    <t>{6e0abe57-bc67-4b2a-82ed-13644c95b3c1}</t>
  </si>
  <si>
    <t>VON - VEDLEJŠÍ A OSTATNÍ NÁKLADY</t>
  </si>
  <si>
    <t>VON</t>
  </si>
  <si>
    <t>{51d00710-0bcb-406d-9d19-ab56238ccb73}</t>
  </si>
  <si>
    <t>82229</t>
  </si>
  <si>
    <t>2-1</t>
  </si>
  <si>
    <t>VON - VEDLEJŠÍ A OSTATNÍ NÁKLADY- soupis prací</t>
  </si>
  <si>
    <t>{20e4244e-0feb-466c-91bf-e61fc0be483b}</t>
  </si>
  <si>
    <t>KRYCÍ LIST SOUPISU PRACÍ</t>
  </si>
  <si>
    <t>Objekt:</t>
  </si>
  <si>
    <t>1 - chodník</t>
  </si>
  <si>
    <t>Soupis:</t>
  </si>
  <si>
    <t>1-1 - chodník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</si>
  <si>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</si>
  <si>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</si>
  <si>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</si>
  <si>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</si>
  <si>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</si>
  <si>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</si>
  <si>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</si>
  <si>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</si>
  <si>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</si>
  <si>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</si>
  <si>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96 - Bourání konstrukcí</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</si>
  <si>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</si>
  <si>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</si>
  <si>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</si>
  <si>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</si>
  <si>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</si>
  <si>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</si>
  <si>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</si>
  <si>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</si>
  <si>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</si>
  <si>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</si>
  <si>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</si>
  <si>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</si>
  <si>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</si>
  <si>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</si>
  <si>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</si>
  <si>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</si>
  <si>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</si>
  <si>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</si>
  <si>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</si>
  <si>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</si>
  <si>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</si>
  <si>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121151113</t>
  </si>
  <si>
    <t>Sejmutí ornice plochy do 500 m2 tl vrstvy do 200 mm strojně</t>
  </si>
  <si>
    <t>m2</t>
  </si>
  <si>
    <t>CS ÚRS 2022 01</t>
  </si>
  <si>
    <t>4</t>
  </si>
  <si>
    <t>-1116456174</t>
  </si>
  <si>
    <t>PP</t>
  </si>
  <si>
    <t>Sejmutí ornice strojně při souvislé ploše přes 100 do 500 m2, tl. vrstvy do 200 mm</t>
  </si>
  <si>
    <t>Online PSC</t>
  </si>
  <si>
    <t>https://podminky.urs.cz/item/CS_URS_2022_01/121151113</t>
  </si>
  <si>
    <t>VV</t>
  </si>
  <si>
    <t xml:space="preserve">položka  výkazu výměr 1</t>
  </si>
  <si>
    <t>183,6</t>
  </si>
  <si>
    <t>122151102</t>
  </si>
  <si>
    <t>Odkopávky a prokopávky nezapažené v hornině třídy těžitelnosti I skupiny 1 a 2 objem do 50 m3 strojně</t>
  </si>
  <si>
    <t>m3</t>
  </si>
  <si>
    <t>-226558988</t>
  </si>
  <si>
    <t>Odkopávky a prokopávky nezapažené strojně v hornině třídy těžitelnosti I skupiny 1 a 2 přes 20 do 50 m3</t>
  </si>
  <si>
    <t>https://podminky.urs.cz/item/CS_URS_2022_01/122151102</t>
  </si>
  <si>
    <t>PSC</t>
  </si>
  <si>
    <t xml:space="preserve">Poznámka k souboru cen:_x000d_
1. V cenách jsou započteny i náklady na přehození výkopku na vzdálenost do 3 m nebo naložení na dopravní prostředek. </t>
  </si>
  <si>
    <t>položka výkazu výměr 3</t>
  </si>
  <si>
    <t>31</t>
  </si>
  <si>
    <t>3</t>
  </si>
  <si>
    <t>132112121</t>
  </si>
  <si>
    <t>Hloubení zapažených rýh šířky do 800 mm v soudržných horninách třídy těžitelnosti I skupiny 1 a 2 ručně</t>
  </si>
  <si>
    <t>1596272506</t>
  </si>
  <si>
    <t>Hloubení zapažených rýh šířky do 800 mm ručně s urovnáním dna do předepsaného profilu a spádu v hornině třídy těžitelnosti I skupiny 1 a 2 soudržných</t>
  </si>
  <si>
    <t>https://podminky.urs.cz/item/CS_URS_2022_01/132112121</t>
  </si>
  <si>
    <t>položka výkazu výměr 4</t>
  </si>
  <si>
    <t>1,8</t>
  </si>
  <si>
    <t>167111101</t>
  </si>
  <si>
    <t>Nakládání výkopku z hornin třídy těžitelnosti I skupiny 1 až 3 ručně</t>
  </si>
  <si>
    <t>-1851925805</t>
  </si>
  <si>
    <t>Nakládání, skládání a překládání neulehlého výkopku nebo sypaniny ručně nakládání, z hornin třídy těžitelnosti I, skupiny 1 až 3</t>
  </si>
  <si>
    <t>https://podminky.urs.cz/item/CS_URS_2022_01/167111101</t>
  </si>
  <si>
    <t xml:space="preserve">Poznámka k souboru cen:_x000d_
1. Množství měrných jednotek se určí v rostlém stavu horniny. </t>
  </si>
  <si>
    <t>položka výkazu výměr 12</t>
  </si>
  <si>
    <t>5</t>
  </si>
  <si>
    <t>položka výkazu výměr 16</t>
  </si>
  <si>
    <t>198,5*0,1</t>
  </si>
  <si>
    <t>162351103</t>
  </si>
  <si>
    <t>Vodorovné přemístění přes 50 do 500 m výkopku/sypaniny z horniny třídy těžitelnosti I skupiny 1 až 3</t>
  </si>
  <si>
    <t>-1240655439</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</si>
  <si>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</si>
  <si>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https://podminky.urs.cz/item/CS_URS_2022_01/162351103</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</si>
  <si>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</si>
  <si>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6</t>
  </si>
  <si>
    <t>162751117</t>
  </si>
  <si>
    <t>Vodorovné přemístění přes 9 000 do 10000 m výkopku/sypaniny z horniny třídy těžitelnosti I skupiny 1 až 3</t>
  </si>
  <si>
    <t>1811648167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</si>
  <si>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</si>
  <si>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</si>
  <si>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-5</t>
  </si>
  <si>
    <t>7</t>
  </si>
  <si>
    <t>162751119</t>
  </si>
  <si>
    <t>Příplatek k vodorovnému přemístění výkopku/sypaniny z horniny třídy těžitelnosti I skupiny 1 až 3 ZKD 1000 m přes 10000 m</t>
  </si>
  <si>
    <t>1059020782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</si>
  <si>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</si>
  <si>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</si>
  <si>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23 km</t>
  </si>
  <si>
    <t>Mezisoučet</t>
  </si>
  <si>
    <t>27,8*13</t>
  </si>
  <si>
    <t>8</t>
  </si>
  <si>
    <t>171201231</t>
  </si>
  <si>
    <t>Poplatek za uložení zeminy a kamení na recyklační skládce (skládkovné) kód odpadu 17 05 04</t>
  </si>
  <si>
    <t>t</t>
  </si>
  <si>
    <t>-1082978236</t>
  </si>
  <si>
    <t>Poplatek za uložení stavebního odpadu na recyklační skládce (skládkovné) zeminy a kamení zatříděného do Katalogu odpadů pod kódem 17 05 04</t>
  </si>
  <si>
    <t>https://podminky.urs.cz/item/CS_URS_2022_01/171201231</t>
  </si>
  <si>
    <t>27,8*1,8</t>
  </si>
  <si>
    <t>9</t>
  </si>
  <si>
    <t>171251101</t>
  </si>
  <si>
    <t>Uložení sypaniny do násypů nezhutněných strojně</t>
  </si>
  <si>
    <t>-1781733900</t>
  </si>
  <si>
    <t>Uložení sypanin do násypů strojně s rozprostřením sypaniny ve vrstvách a s hrubým urovnáním nezhutněných jakékoliv třídy těžitelnosti</t>
  </si>
  <si>
    <t>https://podminky.urs.cz/item/CS_URS_2022_01/171251101</t>
  </si>
  <si>
    <t>181151311</t>
  </si>
  <si>
    <t>Plošná úprava terénu přes 500 m2 zemina skupiny 1 až 4 nerovnosti přes 50 do 100 mm v rovinně a svahu do 1:5</t>
  </si>
  <si>
    <t>-1914103943</t>
  </si>
  <si>
    <t>Plošná úprava terénu v zemině skupiny 1 až 4 s urovnáním povrchu bez doplnění ornice souvislé plochy přes 500 m2 při nerovnostech terénu přes 50 do 100 mm v rovině nebo na svahu do 1:5</t>
  </si>
  <si>
    <t>https://podminky.urs.cz/item/CS_URS_2022_01/181151311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</si>
  <si>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</si>
  <si>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49,62</t>
  </si>
  <si>
    <t>168,5</t>
  </si>
  <si>
    <t>11</t>
  </si>
  <si>
    <t>181351103</t>
  </si>
  <si>
    <t>Rozprostření ornice tl vrstvy do 200 mm pl přes 100 do 500 m2 v rovině nebo ve svahu do 1:5 strojně</t>
  </si>
  <si>
    <t>-356394456</t>
  </si>
  <si>
    <t>Rozprostření a urovnání ornice v rovině nebo ve svahu sklonu do 1:5 strojně při souvislé ploše přes 100 do 500 m2, tl. vrstvy do 200 mm</t>
  </si>
  <si>
    <t>https://podminky.urs.cz/item/CS_URS_2022_01/181351103</t>
  </si>
  <si>
    <t>198,5</t>
  </si>
  <si>
    <t>12</t>
  </si>
  <si>
    <t>181411141</t>
  </si>
  <si>
    <t>Založení parterového trávníku výsevem pl do 1000 m2 v rovině a ve svahu do 1:5</t>
  </si>
  <si>
    <t>1688646565</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</si>
  <si>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</si>
  <si>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</si>
  <si>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</si>
  <si>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položka výkazu výměr 17</t>
  </si>
  <si>
    <t>13</t>
  </si>
  <si>
    <t>M</t>
  </si>
  <si>
    <t>00572410</t>
  </si>
  <si>
    <t>osivo směs travní parková</t>
  </si>
  <si>
    <t>kg</t>
  </si>
  <si>
    <t>261902889</t>
  </si>
  <si>
    <t>198,5*0,02</t>
  </si>
  <si>
    <t>14</t>
  </si>
  <si>
    <t>183205111</t>
  </si>
  <si>
    <t>Založení záhonu v rovině a svahu do 1:5 zemina tř 1 a 2</t>
  </si>
  <si>
    <t>18130992</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</si>
  <si>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</si>
  <si>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</si>
  <si>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</si>
  <si>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183403114</t>
  </si>
  <si>
    <t>Obdělání půdy kultivátorováním v rovině a svahu do 1:5</t>
  </si>
  <si>
    <t>-978624860</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</si>
  <si>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</si>
  <si>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</si>
  <si>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</si>
  <si>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16</t>
  </si>
  <si>
    <t>183403153</t>
  </si>
  <si>
    <t>Obdělání půdy hrabáním v rovině a svahu do 1:5</t>
  </si>
  <si>
    <t>1963475353</t>
  </si>
  <si>
    <t xml:space="preserve">Obdělání půdy  hrabáním v rovině nebo na svahu do 1:5</t>
  </si>
  <si>
    <t>https://podminky.urs.cz/item/CS_URS_2022_01/183403153</t>
  </si>
  <si>
    <t>17</t>
  </si>
  <si>
    <t>184802111</t>
  </si>
  <si>
    <t>Chemické odplevelení před založením kultury nad 20 m2 postřikem na široko v rovině a svahu do 1:5</t>
  </si>
  <si>
    <t>1632136753</t>
  </si>
  <si>
    <t xml:space="preserve">Chemické odplevelení půdy před založením kultury, trávníku nebo zpevněných ploch  o výměře jednotlivě přes 20 m2 v rovině nebo na svahu do 1:5 postřikem na široko</t>
  </si>
  <si>
    <t>https://podminky.urs.cz/item/CS_URS_2022_01/184802111</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</si>
  <si>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</si>
  <si>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18</t>
  </si>
  <si>
    <t>185803111</t>
  </si>
  <si>
    <t>Ošetření trávníku shrabáním v rovině a svahu do 1:5</t>
  </si>
  <si>
    <t>2040758872</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</si>
  <si>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</si>
  <si>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</si>
  <si>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</si>
  <si>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19</t>
  </si>
  <si>
    <t>181951112</t>
  </si>
  <si>
    <t>Úprava pláně v hornině třídy těžitelnosti I skupiny 1 až 3 se zhutněním strojně</t>
  </si>
  <si>
    <t>-1314311203</t>
  </si>
  <si>
    <t>Úprava pláně vyrovnáním výškových rozdílů strojně v hornině třídy těžitelnosti I, skupiny 1 až 3 se zhutněním</t>
  </si>
  <si>
    <t>https://podminky.urs.cz/item/CS_URS_2022_01/181951112</t>
  </si>
  <si>
    <t>položka výkazu výměr 7</t>
  </si>
  <si>
    <t>104,2</t>
  </si>
  <si>
    <t>20</t>
  </si>
  <si>
    <t>18481330R</t>
  </si>
  <si>
    <t xml:space="preserve">Ošetření kořenů stromů </t>
  </si>
  <si>
    <t>kus</t>
  </si>
  <si>
    <t>1824792397</t>
  </si>
  <si>
    <t xml:space="preserve">Ošetření kořenů stromů  , výkop pomocí supersonického vzduchového rýče</t>
  </si>
  <si>
    <t>položka výkazu výměr 18</t>
  </si>
  <si>
    <t>57</t>
  </si>
  <si>
    <t xml:space="preserve"> Kryty pozemních komunikací letišť a ploch z kameniva nebo živičné</t>
  </si>
  <si>
    <t>564851011</t>
  </si>
  <si>
    <t>Podklad ze štěrkodrtě ŠD plochy do 100 m2 tl 150 mm</t>
  </si>
  <si>
    <t>-1237098035</t>
  </si>
  <si>
    <t>Podklad ze štěrkodrti ŠD s rozprostřením a zhutněním plochy jednotlivě do 100 m2, po zhutnění tl. 150 mm</t>
  </si>
  <si>
    <t>https://podminky.urs.cz/item/CS_URS_2022_01/564851011</t>
  </si>
  <si>
    <t>položka výkazu výměr 8</t>
  </si>
  <si>
    <t>položka výkazu výměr 9</t>
  </si>
  <si>
    <t>74,4</t>
  </si>
  <si>
    <t>22</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</si>
  <si>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</si>
  <si>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</si>
  <si>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</si>
  <si>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</si>
  <si>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</si>
  <si>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</si>
  <si>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</si>
  <si>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</si>
  <si>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23</t>
  </si>
  <si>
    <t>596211230</t>
  </si>
  <si>
    <t>Kladení zámkové dlažby komunikací pro pěší ručně tl 80 mm skupiny C pl do 50 m2</t>
  </si>
  <si>
    <t>-2104759988</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</si>
  <si>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</si>
  <si>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https://podminky.urs.cz/item/CS_URS_2022_01/596211230</t>
  </si>
  <si>
    <t>položka výkazu výměr 15</t>
  </si>
  <si>
    <t>5,2</t>
  </si>
  <si>
    <t>24</t>
  </si>
  <si>
    <t>596211231</t>
  </si>
  <si>
    <t>Kladení zámkové dlažby komunikací pro pěší ručně tl 80 mm skupiny C pl přes 50 do 100 m2</t>
  </si>
  <si>
    <t>930136581</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</si>
  <si>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přes 50 do 100 m2</t>
  </si>
  <si>
    <t>https://podminky.urs.cz/item/CS_URS_2022_01/596211231</t>
  </si>
  <si>
    <t>položka výkazu výměr 111</t>
  </si>
  <si>
    <t>74,5</t>
  </si>
  <si>
    <t>25</t>
  </si>
  <si>
    <t>59245020</t>
  </si>
  <si>
    <t>dlažba tvar obdélník betonová 200x100x80mm přírodní</t>
  </si>
  <si>
    <t>1637293301</t>
  </si>
  <si>
    <t>položka výkazu výměr 11</t>
  </si>
  <si>
    <t>74,5*1,03</t>
  </si>
  <si>
    <t>26</t>
  </si>
  <si>
    <t>916231213</t>
  </si>
  <si>
    <t>Osazení chodníkového obrubníku betonového stojatého s boční opěrou do lože z betonu prostého</t>
  </si>
  <si>
    <t>m</t>
  </si>
  <si>
    <t>1893206870</t>
  </si>
  <si>
    <t>Osazení chodníkového obrubníku betonového se zřízením lože, s vyplněním a zatřením spár cementovou maltou stojatého s boční opěrou z betonu prostého, do lože z betonu prostého</t>
  </si>
  <si>
    <t>https://podminky.urs.cz/item/CS_URS_2022_01/916231213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</si>
  <si>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</si>
  <si>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10</t>
  </si>
  <si>
    <t>101,7</t>
  </si>
  <si>
    <t>27</t>
  </si>
  <si>
    <t>59217019</t>
  </si>
  <si>
    <t>obrubník betonový chodníkový 1000x100x200mm</t>
  </si>
  <si>
    <t>-527922311</t>
  </si>
  <si>
    <t>102*1,01</t>
  </si>
  <si>
    <t>28</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</si>
  <si>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</si>
  <si>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</si>
  <si>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</si>
  <si>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</si>
  <si>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</si>
  <si>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101,7*0,25*0,12</t>
  </si>
  <si>
    <t>29</t>
  </si>
  <si>
    <t>R-059-005</t>
  </si>
  <si>
    <t>Řezání obrub</t>
  </si>
  <si>
    <t>1891102471</t>
  </si>
  <si>
    <t>řezání obrub</t>
  </si>
  <si>
    <t>předpoklad</t>
  </si>
  <si>
    <t>30</t>
  </si>
  <si>
    <t>997221611</t>
  </si>
  <si>
    <t>Nakládání suti na dopravní prostředky pro vodorovnou dopravu</t>
  </si>
  <si>
    <t>1330975592</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</si>
  <si>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</si>
  <si>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</si>
  <si>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</si>
  <si>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5,2*0,295</t>
  </si>
  <si>
    <t>997221151</t>
  </si>
  <si>
    <t>Vodorovná doprava suti z kusových materiálů stavebním kolečkem do 50 m</t>
  </si>
  <si>
    <t>-1263868253</t>
  </si>
  <si>
    <t>Vodorovná doprava suti stavebním kolečkem s naložením a se složením z kusových materiálů, na vzdálenost do 50 m</t>
  </si>
  <si>
    <t>https://podminky.urs.cz/item/CS_URS_2022_01/997221151</t>
  </si>
  <si>
    <t>32</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</si>
  <si>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</si>
  <si>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</si>
  <si>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</si>
  <si>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</si>
  <si>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</si>
  <si>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81</t>
  </si>
  <si>
    <t xml:space="preserve"> Potrubí z trub betonových</t>
  </si>
  <si>
    <t>33</t>
  </si>
  <si>
    <t>211531111</t>
  </si>
  <si>
    <t>Výplň odvodňovacích žeber nebo trativodů kamenivem hrubým drceným frakce 16 až 63 mm</t>
  </si>
  <si>
    <t>1711840859</t>
  </si>
  <si>
    <t xml:space="preserve">Výplň kamenivem do rýh odvodňovacích žeber nebo trativodů  bez zhutnění, s úpravou povrchu výplně kamenivem hrubým drceným frakce 16 až 63 mm</t>
  </si>
  <si>
    <t>https://podminky.urs.cz/item/CS_URS_2022_01/211531111</t>
  </si>
  <si>
    <t>položka výkazu výměr 6</t>
  </si>
  <si>
    <t>6,2*0,3</t>
  </si>
  <si>
    <t>34</t>
  </si>
  <si>
    <t>212755214</t>
  </si>
  <si>
    <t>Trativody z drenážních trubek plastových flexibilních D 100 mm bez lože</t>
  </si>
  <si>
    <t>-1698691858</t>
  </si>
  <si>
    <t>Trativody bez lože z drenážních trubek plastových flexibilních D 100 mm</t>
  </si>
  <si>
    <t>https://podminky.urs.cz/item/CS_URS_2022_01/212755214</t>
  </si>
  <si>
    <t>položka výkazu výměr 5</t>
  </si>
  <si>
    <t>20,5</t>
  </si>
  <si>
    <t>35</t>
  </si>
  <si>
    <t>899331111</t>
  </si>
  <si>
    <t>Výšková úprava uličního vstupu nebo vpusti do 200 mm zvýšením poklopu</t>
  </si>
  <si>
    <t>-1739159370</t>
  </si>
  <si>
    <t xml:space="preserve">Výšková úprava uličního vstupu nebo vpusti do 200 mm  zvýšením poklopu</t>
  </si>
  <si>
    <t>https://podminky.urs.cz/item/CS_URS_2022_01/899331111</t>
  </si>
  <si>
    <t xml:space="preserve">položka výkazu výměr  14</t>
  </si>
  <si>
    <t>36</t>
  </si>
  <si>
    <t>899431111</t>
  </si>
  <si>
    <t>Výšková úprava uličního vstupu nebo vpusti do 200 mm zvýšením krycího hrnce, šoupěte nebo hydrantu</t>
  </si>
  <si>
    <t>-545307584</t>
  </si>
  <si>
    <t xml:space="preserve">Výšková úprava uličního vstupu nebo vpusti do 200 mm  zvýšením krycího hrnce, šoupěte nebo hydrantu bez úpravy armatur</t>
  </si>
  <si>
    <t>https://podminky.urs.cz/item/CS_URS_2022_01/899431111</t>
  </si>
  <si>
    <t xml:space="preserve">položka výkazu výměr  17</t>
  </si>
  <si>
    <t>37</t>
  </si>
  <si>
    <t>998274101</t>
  </si>
  <si>
    <t>Přesun hmot pro trubní vedení z trub betonových otevřený výkop</t>
  </si>
  <si>
    <t>-1721275277</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</si>
  <si>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</si>
  <si>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</si>
  <si>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</si>
  <si>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96</t>
  </si>
  <si>
    <t>Bourání konstrukcí</t>
  </si>
  <si>
    <t>38</t>
  </si>
  <si>
    <t>113106171</t>
  </si>
  <si>
    <t>Rozebrání dlažeb vozovek ze zámkové dlažby s ložem z kameniva ručně</t>
  </si>
  <si>
    <t>1596240352</t>
  </si>
  <si>
    <t>Rozebrání dlažeb a dílců vozovek a ploch s přemístěním hmot na skládku na vzdálenost do 3 m nebo s naložením na dopravní prostředek, s jakoukoliv výplní spár ručně ze zámkové dlažby s ložem z kameniva</t>
  </si>
  <si>
    <t>https://podminky.urs.cz/item/CS_URS_2022_01/113106171</t>
  </si>
  <si>
    <t>39</t>
  </si>
  <si>
    <t>979054451</t>
  </si>
  <si>
    <t>Očištění vybouraných zámkových dlaždic s původním spárováním z kameniva těženého</t>
  </si>
  <si>
    <t>-1551623475</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</si>
  <si>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</si>
  <si>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</si>
  <si>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</si>
  <si>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40</t>
  </si>
  <si>
    <t>113202111</t>
  </si>
  <si>
    <t>Vytrhání obrub krajníků obrubníků stojatých</t>
  </si>
  <si>
    <t>277039098</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</si>
  <si>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</si>
  <si>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</si>
  <si>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</si>
  <si>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položka výkazu výměr 2</t>
  </si>
  <si>
    <t>8,9</t>
  </si>
  <si>
    <t>41</t>
  </si>
  <si>
    <t>113107130</t>
  </si>
  <si>
    <t>Odstranění podkladu z betonu prostého tl do 100 mm ručně</t>
  </si>
  <si>
    <t>1856245475</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</si>
  <si>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</si>
  <si>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</si>
  <si>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</si>
  <si>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8,9*0,25</t>
  </si>
  <si>
    <t>42</t>
  </si>
  <si>
    <t>-735715591</t>
  </si>
  <si>
    <t>8,9*0,205</t>
  </si>
  <si>
    <t>8,9*0,25*0,240</t>
  </si>
  <si>
    <t>43</t>
  </si>
  <si>
    <t>997221561</t>
  </si>
  <si>
    <t>Vodorovná doprava suti z kusových materiálů do 1 km</t>
  </si>
  <si>
    <t>62961476</t>
  </si>
  <si>
    <t xml:space="preserve">Vodorovná doprava suti  bez naložení, ale se složením a s hrubým urovnáním z kusových materiálů, na vzdálenost do 1 km</t>
  </si>
  <si>
    <t>https://podminky.urs.cz/item/CS_URS_2022_01/997221561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</si>
  <si>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</si>
  <si>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44</t>
  </si>
  <si>
    <t>2046358687</t>
  </si>
  <si>
    <t>45</t>
  </si>
  <si>
    <t>997221569</t>
  </si>
  <si>
    <t>Příplatek ZKD 1 km u vodorovné dopravy suti z kusových materiálů</t>
  </si>
  <si>
    <t>229376643</t>
  </si>
  <si>
    <t xml:space="preserve">Vodorovná doprava suti  bez naložení, ale se složením a s hrubým urovnáním Příplatek k ceně za každý další i započatý 1 km přes 1 km</t>
  </si>
  <si>
    <t>https://podminky.urs.cz/item/CS_URS_2022_01/997221569</t>
  </si>
  <si>
    <t>3,5km</t>
  </si>
  <si>
    <t>8,9*0,205*2,5</t>
  </si>
  <si>
    <t>8,9*0,25*0,240*2,5</t>
  </si>
  <si>
    <t>46</t>
  </si>
  <si>
    <t>997221861</t>
  </si>
  <si>
    <t>Poplatek za uložení stavebního odpadu na recyklační skládce (skládkovné) z prostého betonu pod kódem 17 01 01</t>
  </si>
  <si>
    <t>2067911360</t>
  </si>
  <si>
    <t>Poplatek za uložení stavebního odpadu na recyklační skládce (skládkovné) z prostého betonu zatříděného do Katalogu odpadů pod kódem 17 01 01</t>
  </si>
  <si>
    <t>https://podminky.urs.cz/item/CS_URS_2022_01/997221861</t>
  </si>
  <si>
    <t>Práce a dodávky M</t>
  </si>
  <si>
    <t>46-M</t>
  </si>
  <si>
    <t>Zemní práce při extr.mont.pracích</t>
  </si>
  <si>
    <t>47</t>
  </si>
  <si>
    <t>460490014</t>
  </si>
  <si>
    <t>Výstražná fólie pro krytí kabelů šířky 40 cm</t>
  </si>
  <si>
    <t>64</t>
  </si>
  <si>
    <t>1409738771</t>
  </si>
  <si>
    <t>Výstražná fólie z PVC pro krytí kabelů včetně vyrovnání povrchu rýhy, rozvinutí a uložení fólie šířky do 40 cm</t>
  </si>
  <si>
    <t>https://podminky.urs.cz/item/CS_URS_2022_01/460490014</t>
  </si>
  <si>
    <t>položka výkazu výměr 13</t>
  </si>
  <si>
    <t>31,5</t>
  </si>
  <si>
    <t>48</t>
  </si>
  <si>
    <t>460510064</t>
  </si>
  <si>
    <t>Osazení kabelových prostupů z trub plastových do rýhy s obsypem z písku průměru do 10 cm</t>
  </si>
  <si>
    <t>2102964871</t>
  </si>
  <si>
    <t>Osazení kabelových prostupů včetně utěsnění a spárování z trub plastových do rýhy, bez výkopových prací s obsypem z písku, vnitřního průměru do 10 cm</t>
  </si>
  <si>
    <t>https://podminky.urs.cz/item/CS_URS_2022_01/460510064</t>
  </si>
  <si>
    <t xml:space="preserve">Poznámka k souboru cen:_x000d_
1. V cenách -1111 až -3113 nejsou obsaženy náklady na dodávku trub. Tato dodávka se oceňuje ve specifikaci. </t>
  </si>
  <si>
    <t>49</t>
  </si>
  <si>
    <t>34571098</t>
  </si>
  <si>
    <t>trubka elektroinstalační dělená (chránička) D 100/110mm, HDPE</t>
  </si>
  <si>
    <t>128</t>
  </si>
  <si>
    <t>1915789813</t>
  </si>
  <si>
    <t>31,5*1,01</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</si>
  <si>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</si>
  <si>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</si>
  <si>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</si>
  <si>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</si>
  <si>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</si>
  <si>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</si>
  <si>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</si>
  <si>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</si>
  <si>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</si>
  <si>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</si>
  <si>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</si>
  <si>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</si>
  <si>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</si>
  <si>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</si>
  <si>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</si>
  <si>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</si>
  <si>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</si>
  <si>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46602945</t>
  </si>
  <si>
    <t>P</t>
  </si>
  <si>
    <t>Poznámka k položce:_x000d_
Dokumentace zakrývaných konstrukcí a liniových staveb geodetickým zaměřením v papírové a elektronické podobě._x000d_
-zaměření zakrývaných konstrukcí a liniových staveb,</t>
  </si>
  <si>
    <t>Součet</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</si>
  <si>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</si>
  <si>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</si>
  <si>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</si>
  <si>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</si>
  <si>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</si>
  <si>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</si>
  <si>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</si>
  <si>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</si>
  <si>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</si>
  <si>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</si>
  <si>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</si>
  <si>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</si>
  <si>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</si>
  <si>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</si>
  <si>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</si>
  <si>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</si>
  <si>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</si>
  <si>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</si>
  <si>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</si>
  <si>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</si>
  <si>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</si>
  <si>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</si>
  <si>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</si>
  <si>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</si>
  <si>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</si>
  <si>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</si>
  <si>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</si>
  <si>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</si>
  <si>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034103000</t>
  </si>
  <si>
    <t>Oplocení staveniště</t>
  </si>
  <si>
    <t>-748097276</t>
  </si>
  <si>
    <t>https://podminky.urs.cz/item/CS_URS_2022_01/034103000</t>
  </si>
  <si>
    <t>položka výkazu výměr 14</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</si>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</sst>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1151113" TargetMode="External" /><Relationship Id="rId2" Type="http://schemas.openxmlformats.org/officeDocument/2006/relationships/hyperlink" Target="https://podminky.urs.cz/item/CS_URS_2022_01/122151102" TargetMode="External" /><Relationship Id="rId3" Type="http://schemas.openxmlformats.org/officeDocument/2006/relationships/hyperlink" Target="https://podminky.urs.cz/item/CS_URS_2022_01/132112121" TargetMode="External" /><Relationship Id="rId4" Type="http://schemas.openxmlformats.org/officeDocument/2006/relationships/hyperlink" Target="https://podminky.urs.cz/item/CS_URS_2022_01/167111101" TargetMode="External" /><Relationship Id="rId5" Type="http://schemas.openxmlformats.org/officeDocument/2006/relationships/hyperlink" Target="https://podminky.urs.cz/item/CS_URS_2022_01/162351103" TargetMode="External" /><Relationship Id="rId6" Type="http://schemas.openxmlformats.org/officeDocument/2006/relationships/hyperlink" Target="https://podminky.urs.cz/item/CS_URS_2022_01/162751117" TargetMode="External" /><Relationship Id="rId7" Type="http://schemas.openxmlformats.org/officeDocument/2006/relationships/hyperlink" Target="https://podminky.urs.cz/item/CS_URS_2022_01/162751119" TargetMode="External" /><Relationship Id="rId8" Type="http://schemas.openxmlformats.org/officeDocument/2006/relationships/hyperlink" Target="https://podminky.urs.cz/item/CS_URS_2022_01/171201231" TargetMode="External" /><Relationship Id="rId9" Type="http://schemas.openxmlformats.org/officeDocument/2006/relationships/hyperlink" Target="https://podminky.urs.cz/item/CS_URS_2022_01/171251101" TargetMode="External" /><Relationship Id="rId10" Type="http://schemas.openxmlformats.org/officeDocument/2006/relationships/hyperlink" Target="https://podminky.urs.cz/item/CS_URS_2022_01/181151311" TargetMode="External" /><Relationship Id="rId11" Type="http://schemas.openxmlformats.org/officeDocument/2006/relationships/hyperlink" Target="https://podminky.urs.cz/item/CS_URS_2022_01/181351103" TargetMode="External" /><Relationship Id="rId12" Type="http://schemas.openxmlformats.org/officeDocument/2006/relationships/hyperlink" Target="https://podminky.urs.cz/item/CS_URS_2022_01/181411141" TargetMode="External" /><Relationship Id="rId13" Type="http://schemas.openxmlformats.org/officeDocument/2006/relationships/hyperlink" Target="https://podminky.urs.cz/item/CS_URS_2022_01/183205111" TargetMode="External" /><Relationship Id="rId14" Type="http://schemas.openxmlformats.org/officeDocument/2006/relationships/hyperlink" Target="https://podminky.urs.cz/item/CS_URS_2022_01/183403114" TargetMode="External" /><Relationship Id="rId15" Type="http://schemas.openxmlformats.org/officeDocument/2006/relationships/hyperlink" Target="https://podminky.urs.cz/item/CS_URS_2022_01/183403153" TargetMode="External" /><Relationship Id="rId16" Type="http://schemas.openxmlformats.org/officeDocument/2006/relationships/hyperlink" Target="https://podminky.urs.cz/item/CS_URS_2022_01/184802111" TargetMode="External" /><Relationship Id="rId17" Type="http://schemas.openxmlformats.org/officeDocument/2006/relationships/hyperlink" Target="https://podminky.urs.cz/item/CS_URS_2022_01/185803111" TargetMode="External" /><Relationship Id="rId18" Type="http://schemas.openxmlformats.org/officeDocument/2006/relationships/hyperlink" Target="https://podminky.urs.cz/item/CS_URS_2022_01/181951112" TargetMode="External" /><Relationship Id="rId19" Type="http://schemas.openxmlformats.org/officeDocument/2006/relationships/hyperlink" Target="https://podminky.urs.cz/item/CS_URS_2022_01/564851011" TargetMode="External" /><Relationship Id="rId20" Type="http://schemas.openxmlformats.org/officeDocument/2006/relationships/hyperlink" Target="https://podminky.urs.cz/item/CS_URS_2022_01/998225111" TargetMode="External" /><Relationship Id="rId21" Type="http://schemas.openxmlformats.org/officeDocument/2006/relationships/hyperlink" Target="https://podminky.urs.cz/item/CS_URS_2022_01/596211230" TargetMode="External" /><Relationship Id="rId22" Type="http://schemas.openxmlformats.org/officeDocument/2006/relationships/hyperlink" Target="https://podminky.urs.cz/item/CS_URS_2022_01/596211231" TargetMode="External" /><Relationship Id="rId23" Type="http://schemas.openxmlformats.org/officeDocument/2006/relationships/hyperlink" Target="https://podminky.urs.cz/item/CS_URS_2022_01/916231213" TargetMode="External" /><Relationship Id="rId24" Type="http://schemas.openxmlformats.org/officeDocument/2006/relationships/hyperlink" Target="https://podminky.urs.cz/item/CS_URS_2022_01/916991121" TargetMode="External" /><Relationship Id="rId25" Type="http://schemas.openxmlformats.org/officeDocument/2006/relationships/hyperlink" Target="https://podminky.urs.cz/item/CS_URS_2022_01/997221611" TargetMode="External" /><Relationship Id="rId26" Type="http://schemas.openxmlformats.org/officeDocument/2006/relationships/hyperlink" Target="https://podminky.urs.cz/item/CS_URS_2022_01/997221151" TargetMode="External" /><Relationship Id="rId27" Type="http://schemas.openxmlformats.org/officeDocument/2006/relationships/hyperlink" Target="https://podminky.urs.cz/item/CS_URS_2022_01/998223011" TargetMode="External" /><Relationship Id="rId28" Type="http://schemas.openxmlformats.org/officeDocument/2006/relationships/hyperlink" Target="https://podminky.urs.cz/item/CS_URS_2022_01/211531111" TargetMode="External" /><Relationship Id="rId29" Type="http://schemas.openxmlformats.org/officeDocument/2006/relationships/hyperlink" Target="https://podminky.urs.cz/item/CS_URS_2022_01/212755214" TargetMode="External" /><Relationship Id="rId30" Type="http://schemas.openxmlformats.org/officeDocument/2006/relationships/hyperlink" Target="https://podminky.urs.cz/item/CS_URS_2022_01/899331111" TargetMode="External" /><Relationship Id="rId31" Type="http://schemas.openxmlformats.org/officeDocument/2006/relationships/hyperlink" Target="https://podminky.urs.cz/item/CS_URS_2022_01/899431111" TargetMode="External" /><Relationship Id="rId32" Type="http://schemas.openxmlformats.org/officeDocument/2006/relationships/hyperlink" Target="https://podminky.urs.cz/item/CS_URS_2022_01/998274101" TargetMode="External" /><Relationship Id="rId33" Type="http://schemas.openxmlformats.org/officeDocument/2006/relationships/hyperlink" Target="https://podminky.urs.cz/item/CS_URS_2022_01/113106171" TargetMode="External" /><Relationship Id="rId34" Type="http://schemas.openxmlformats.org/officeDocument/2006/relationships/hyperlink" Target="https://podminky.urs.cz/item/CS_URS_2022_01/979054451" TargetMode="External" /><Relationship Id="rId35" Type="http://schemas.openxmlformats.org/officeDocument/2006/relationships/hyperlink" Target="https://podminky.urs.cz/item/CS_URS_2022_01/113202111" TargetMode="External" /><Relationship Id="rId36" Type="http://schemas.openxmlformats.org/officeDocument/2006/relationships/hyperlink" Target="https://podminky.urs.cz/item/CS_URS_2022_01/113107130" TargetMode="External" /><Relationship Id="rId37" Type="http://schemas.openxmlformats.org/officeDocument/2006/relationships/hyperlink" Target="https://podminky.urs.cz/item/CS_URS_2022_01/997221611" TargetMode="External" /><Relationship Id="rId38" Type="http://schemas.openxmlformats.org/officeDocument/2006/relationships/hyperlink" Target="https://podminky.urs.cz/item/CS_URS_2022_01/997221561" TargetMode="External" /><Relationship Id="rId39" Type="http://schemas.openxmlformats.org/officeDocument/2006/relationships/hyperlink" Target="https://podminky.urs.cz/item/CS_URS_2022_01/997221151" TargetMode="External" /><Relationship Id="rId40" Type="http://schemas.openxmlformats.org/officeDocument/2006/relationships/hyperlink" Target="https://podminky.urs.cz/item/CS_URS_2022_01/997221569" TargetMode="External" /><Relationship Id="rId41" Type="http://schemas.openxmlformats.org/officeDocument/2006/relationships/hyperlink" Target="https://podminky.urs.cz/item/CS_URS_2022_01/997221861" TargetMode="External" /><Relationship Id="rId42" Type="http://schemas.openxmlformats.org/officeDocument/2006/relationships/hyperlink" Target="https://podminky.urs.cz/item/CS_URS_2022_01/460490014" TargetMode="External" /><Relationship Id="rId43" Type="http://schemas.openxmlformats.org/officeDocument/2006/relationships/hyperlink" Target="https://podminky.urs.cz/item/CS_URS_2022_01/460510064" TargetMode="External" /><Relationship Id="rId4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034103000" TargetMode="External" /><Relationship Id="rId2"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POSP712-2022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Šternberk – výstavba chodníku na Olomoucké ulici u ZŠ</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13. 11. 2022</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2022/1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ROUND(AG95+AG97,2)</f>
        <v>0</v>
      </c>
      <c r="AH94" s="111"/>
      <c r="AI94" s="111"/>
      <c r="AJ94" s="111"/>
      <c r="AK94" s="111"/>
      <c r="AL94" s="111"/>
      <c r="AM94" s="111"/>
      <c r="AN94" s="112">
        <f>SUM(AG94,AT94)</f>
        <v>0</v>
      </c>
      <c r="AO94" s="112"/>
      <c r="AP94" s="112"/>
      <c r="AQ94" s="113" t="s">
        <v>1</v>
      </c>
      <c r="AR94" s="114"/>
      <c r="AS94" s="115">
        <f>ROUND(AS95+AS97,2)</f>
        <v>0</v>
      </c>
      <c r="AT94" s="116">
        <f>ROUND(SUM(AV94:AW94),2)</f>
        <v>0</v>
      </c>
      <c r="AU94" s="117">
        <f>ROUND(AU95+AU97,5)</f>
        <v>0</v>
      </c>
      <c r="AV94" s="116">
        <f>ROUND(AZ94*L29,2)</f>
        <v>0</v>
      </c>
      <c r="AW94" s="116">
        <f>ROUND(BA94*L30,2)</f>
        <v>0</v>
      </c>
      <c r="AX94" s="116">
        <f>ROUND(BB94*L29,2)</f>
        <v>0</v>
      </c>
      <c r="AY94" s="116">
        <f>ROUND(BC94*L30,2)</f>
        <v>0</v>
      </c>
      <c r="AZ94" s="116">
        <f>ROUND(AZ95+AZ97,2)</f>
        <v>0</v>
      </c>
      <c r="BA94" s="116">
        <f>ROUND(BA95+BA97,2)</f>
        <v>0</v>
      </c>
      <c r="BB94" s="116">
        <f>ROUND(BB95+BB97,2)</f>
        <v>0</v>
      </c>
      <c r="BC94" s="116">
        <f>ROUND(BC95+BC97,2)</f>
        <v>0</v>
      </c>
      <c r="BD94" s="118">
        <f>ROUND(BD95+BD97,2)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chodník - soupis prací'!J32</f>
        <v>0</v>
      </c>
      <c r="AH96" s="135"/>
      <c r="AI96" s="135"/>
      <c r="AJ96" s="135"/>
      <c r="AK96" s="135"/>
      <c r="AL96" s="135"/>
      <c r="AM96" s="135"/>
      <c r="AN96" s="137">
        <f>SUM(AG96,AT96)</f>
        <v>0</v>
      </c>
      <c r="AO96" s="135"/>
      <c r="AP96" s="135"/>
      <c r="AQ96" s="138" t="s">
        <v>103</v>
      </c>
      <c r="AR96" s="74"/>
      <c r="AS96" s="139">
        <v>0</v>
      </c>
      <c r="AT96" s="140">
        <f>ROUND(SUM(AV96:AW96),2)</f>
        <v>0</v>
      </c>
      <c r="AU96" s="141">
        <f>'1-1 - chodník - soupis prací'!P128</f>
        <v>0</v>
      </c>
      <c r="AV96" s="140">
        <f>'1-1 - chodník - soupis prací'!J35</f>
        <v>0</v>
      </c>
      <c r="AW96" s="140">
        <f>'1-1 - chodník - soupis prací'!J36</f>
        <v>0</v>
      </c>
      <c r="AX96" s="140">
        <f>'1-1 - chodník - soupis prací'!J37</f>
        <v>0</v>
      </c>
      <c r="AY96" s="140">
        <f>'1-1 - chodník - soupis prací'!J38</f>
        <v>0</v>
      </c>
      <c r="AZ96" s="140">
        <f>'1-1 - chodník - soupis prací'!F35</f>
        <v>0</v>
      </c>
      <c r="BA96" s="140">
        <f>'1-1 - chodník - soupis prací'!F36</f>
        <v>0</v>
      </c>
      <c r="BB96" s="140">
        <f>'1-1 - chodník - soupis prací'!F37</f>
        <v>0</v>
      </c>
      <c r="BC96" s="140">
        <f>'1-1 - chodník - soupis prací'!F38</f>
        <v>0</v>
      </c>
      <c r="BD96" s="142">
        <f>'1-1 - chodník - soupis prací'!F39</f>
        <v>0</v>
      </c>
      <c r="BE96" s="4"/>
      <c r="BT96" s="143" t="s">
        <v>99</v>
      </c>
      <c r="BV96" s="143" t="s">
        <v>93</v>
      </c>
      <c r="BW96" s="143" t="s">
        <v>104</v>
      </c>
      <c r="BX96" s="143" t="s">
        <v>97</v>
      </c>
      <c r="CL96" s="143" t="s">
        <v>98</v>
      </c>
    </row>
    <row r="97" s="7" customFormat="1" ht="24.7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106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107</v>
      </c>
      <c r="BX97" s="133" t="s">
        <v>5</v>
      </c>
      <c r="CL97" s="133" t="s">
        <v>108</v>
      </c>
      <c r="CM97" s="133" t="s">
        <v>99</v>
      </c>
    </row>
    <row r="98" s="4" customFormat="1" ht="23.25" customHeight="1">
      <c r="A98" s="134" t="s">
        <v>100</v>
      </c>
      <c r="B98" s="72"/>
      <c r="C98" s="135"/>
      <c r="D98" s="135"/>
      <c r="E98" s="136" t="s">
        <v>109</v>
      </c>
      <c r="F98" s="136"/>
      <c r="G98" s="136"/>
      <c r="H98" s="136"/>
      <c r="I98" s="136"/>
      <c r="J98" s="135"/>
      <c r="K98" s="136" t="s">
        <v>110</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VON - VEDLEJŠÍ A OS...'!J32</f>
        <v>0</v>
      </c>
      <c r="AH98" s="135"/>
      <c r="AI98" s="135"/>
      <c r="AJ98" s="135"/>
      <c r="AK98" s="135"/>
      <c r="AL98" s="135"/>
      <c r="AM98" s="135"/>
      <c r="AN98" s="137">
        <f>SUM(AG98,AT98)</f>
        <v>0</v>
      </c>
      <c r="AO98" s="135"/>
      <c r="AP98" s="135"/>
      <c r="AQ98" s="138" t="s">
        <v>103</v>
      </c>
      <c r="AR98" s="74"/>
      <c r="AS98" s="144">
        <v>0</v>
      </c>
      <c r="AT98" s="145">
        <f>ROUND(SUM(AV98:AW98),2)</f>
        <v>0</v>
      </c>
      <c r="AU98" s="146">
        <f>'2-1 - VON - VEDLEJŠÍ A OS...'!P123</f>
        <v>0</v>
      </c>
      <c r="AV98" s="145">
        <f>'2-1 - VON - VEDLEJŠÍ A OS...'!J35</f>
        <v>0</v>
      </c>
      <c r="AW98" s="145">
        <f>'2-1 - VON - VEDLEJŠÍ A OS...'!J36</f>
        <v>0</v>
      </c>
      <c r="AX98" s="145">
        <f>'2-1 - VON - VEDLEJŠÍ A OS...'!J37</f>
        <v>0</v>
      </c>
      <c r="AY98" s="145">
        <f>'2-1 - VON - VEDLEJŠÍ A OS...'!J38</f>
        <v>0</v>
      </c>
      <c r="AZ98" s="145">
        <f>'2-1 - VON - VEDLEJŠÍ A OS...'!F35</f>
        <v>0</v>
      </c>
      <c r="BA98" s="145">
        <f>'2-1 - VON - VEDLEJŠÍ A OS...'!F36</f>
        <v>0</v>
      </c>
      <c r="BB98" s="145">
        <f>'2-1 - VON - VEDLEJŠÍ A OS...'!F37</f>
        <v>0</v>
      </c>
      <c r="BC98" s="145">
        <f>'2-1 - VON - VEDLEJŠÍ A OS...'!F38</f>
        <v>0</v>
      </c>
      <c r="BD98" s="147">
        <f>'2-1 - VON - VEDLEJŠÍ A OS...'!F39</f>
        <v>0</v>
      </c>
      <c r="BE98" s="4"/>
      <c r="BT98" s="143" t="s">
        <v>99</v>
      </c>
      <c r="BV98" s="143" t="s">
        <v>93</v>
      </c>
      <c r="BW98" s="143" t="s">
        <v>111</v>
      </c>
      <c r="BX98" s="143" t="s">
        <v>107</v>
      </c>
      <c r="CL98" s="143" t="s">
        <v>108</v>
      </c>
    </row>
    <row r="99" s="2" customFormat="1" ht="30" customHeight="1">
      <c r="A99" s="40"/>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6"/>
      <c r="AS99" s="40"/>
      <c r="AT99" s="40"/>
      <c r="AU99" s="40"/>
      <c r="AV99" s="40"/>
      <c r="AW99" s="40"/>
      <c r="AX99" s="40"/>
      <c r="AY99" s="40"/>
      <c r="AZ99" s="40"/>
      <c r="BA99" s="40"/>
      <c r="BB99" s="40"/>
      <c r="BC99" s="40"/>
      <c r="BD99" s="40"/>
      <c r="BE99" s="40"/>
    </row>
    <row r="100" s="2" customFormat="1" ht="6.96" customHeight="1">
      <c r="A100" s="40"/>
      <c r="B100" s="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46"/>
      <c r="AS100" s="40"/>
      <c r="AT100" s="40"/>
      <c r="AU100" s="40"/>
      <c r="AV100" s="40"/>
      <c r="AW100" s="40"/>
      <c r="AX100" s="40"/>
      <c r="AY100" s="40"/>
      <c r="AZ100" s="40"/>
      <c r="BA100" s="40"/>
      <c r="BB100" s="40"/>
      <c r="BC100" s="40"/>
      <c r="BD100" s="40"/>
      <c r="BE100" s="40"/>
    </row>
  </sheetData>
  <sheetProtection sheet="1" formatColumns="0" formatRows="0" objects="1" scenarios="1" spinCount="100000" saltValue="fppILspBp6PGbKnzjMayODVIVyWIPPLm9v0YVxVc20IBcOFSDGCskAkZvS0qJEzoN0U7rxRQwjE/do9OTv/WGw==" hashValue="kvmptr1u2t/I7/qmzm9lP/ThQkMgqgByeF065/+7qPpu/+V+jQ5SGRsdhs66no0tEGA1nNlPXPHagfy7cKVgzA=="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chodník - soupis prací'!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112</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Šternberk – výstavba chodníku na Olomoucké ulici u ZŠ</v>
      </c>
      <c r="F7" s="152"/>
      <c r="G7" s="152"/>
      <c r="H7" s="152"/>
      <c r="L7" s="21"/>
    </row>
    <row r="8" s="1" customFormat="1" ht="12" customHeight="1">
      <c r="B8" s="21"/>
      <c r="D8" s="152" t="s">
        <v>113</v>
      </c>
      <c r="L8" s="21"/>
    </row>
    <row r="9" s="2" customFormat="1" ht="16.5" customHeight="1">
      <c r="A9" s="40"/>
      <c r="B9" s="46"/>
      <c r="C9" s="40"/>
      <c r="D9" s="40"/>
      <c r="E9" s="153" t="s">
        <v>114</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115</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116</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13. 11. 2022</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ROUND(J128,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ROUND((SUM(BE128:BE421)),  2)</f>
        <v>0</v>
      </c>
      <c r="G35" s="40"/>
      <c r="H35" s="40"/>
      <c r="I35" s="166">
        <v>0.20999999999999999</v>
      </c>
      <c r="J35" s="165">
        <f>ROUND(((SUM(BE128:BE421))*I35),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ROUND((SUM(BF128:BF421)),  2)</f>
        <v>0</v>
      </c>
      <c r="G36" s="40"/>
      <c r="H36" s="40"/>
      <c r="I36" s="166">
        <v>0.14999999999999999</v>
      </c>
      <c r="J36" s="165">
        <f>ROUND(((SUM(BF128:BF421))*I36),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ROUND((SUM(BG128:BG421)),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ROUND((SUM(BH128:BH421)),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ROUND((SUM(BI128:BI421)),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117</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Šternberk – výstavba chodníku na Olomoucké ulici u ZŠ</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113</v>
      </c>
      <c r="D86" s="23"/>
      <c r="E86" s="23"/>
      <c r="F86" s="23"/>
      <c r="G86" s="23"/>
      <c r="H86" s="23"/>
      <c r="I86" s="23"/>
      <c r="J86" s="23"/>
      <c r="K86" s="23"/>
      <c r="L86" s="21"/>
    </row>
    <row r="87" s="2" customFormat="1" ht="16.5" customHeight="1">
      <c r="A87" s="40"/>
      <c r="B87" s="41"/>
      <c r="C87" s="42"/>
      <c r="D87" s="42"/>
      <c r="E87" s="185" t="s">
        <v>114</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115</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1-1 - chodník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13. 11. 2022</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118</v>
      </c>
      <c r="D96" s="187"/>
      <c r="E96" s="187"/>
      <c r="F96" s="187"/>
      <c r="G96" s="187"/>
      <c r="H96" s="187"/>
      <c r="I96" s="187"/>
      <c r="J96" s="188" t="s">
        <v>119</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120</v>
      </c>
      <c r="D98" s="42"/>
      <c r="E98" s="42"/>
      <c r="F98" s="42"/>
      <c r="G98" s="42"/>
      <c r="H98" s="42"/>
      <c r="I98" s="42"/>
      <c r="J98" s="112">
        <f>J128</f>
        <v>0</v>
      </c>
      <c r="K98" s="42"/>
      <c r="L98" s="65"/>
      <c r="S98" s="40"/>
      <c r="T98" s="40"/>
      <c r="U98" s="40"/>
      <c r="V98" s="40"/>
      <c r="W98" s="40"/>
      <c r="X98" s="40"/>
      <c r="Y98" s="40"/>
      <c r="Z98" s="40"/>
      <c r="AA98" s="40"/>
      <c r="AB98" s="40"/>
      <c r="AC98" s="40"/>
      <c r="AD98" s="40"/>
      <c r="AE98" s="40"/>
      <c r="AU98" s="18" t="s">
        <v>121</v>
      </c>
    </row>
    <row r="99" s="9" customFormat="1" ht="24.96" customHeight="1">
      <c r="A99" s="9"/>
      <c r="B99" s="190"/>
      <c r="C99" s="191"/>
      <c r="D99" s="192" t="s">
        <v>122</v>
      </c>
      <c r="E99" s="193"/>
      <c r="F99" s="193"/>
      <c r="G99" s="193"/>
      <c r="H99" s="193"/>
      <c r="I99" s="193"/>
      <c r="J99" s="194">
        <f>J129</f>
        <v>0</v>
      </c>
      <c r="K99" s="191"/>
      <c r="L99" s="195"/>
      <c r="S99" s="9"/>
      <c r="T99" s="9"/>
      <c r="U99" s="9"/>
      <c r="V99" s="9"/>
      <c r="W99" s="9"/>
      <c r="X99" s="9"/>
      <c r="Y99" s="9"/>
      <c r="Z99" s="9"/>
      <c r="AA99" s="9"/>
      <c r="AB99" s="9"/>
      <c r="AC99" s="9"/>
      <c r="AD99" s="9"/>
      <c r="AE99" s="9"/>
    </row>
    <row r="100" s="10" customFormat="1" ht="19.92" customHeight="1">
      <c r="A100" s="10"/>
      <c r="B100" s="196"/>
      <c r="C100" s="135"/>
      <c r="D100" s="197" t="s">
        <v>123</v>
      </c>
      <c r="E100" s="198"/>
      <c r="F100" s="198"/>
      <c r="G100" s="198"/>
      <c r="H100" s="198"/>
      <c r="I100" s="198"/>
      <c r="J100" s="199">
        <f>J130</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124</v>
      </c>
      <c r="E101" s="198"/>
      <c r="F101" s="198"/>
      <c r="G101" s="198"/>
      <c r="H101" s="198"/>
      <c r="I101" s="198"/>
      <c r="J101" s="199">
        <f>J262</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125</v>
      </c>
      <c r="E102" s="198"/>
      <c r="F102" s="198"/>
      <c r="G102" s="198"/>
      <c r="H102" s="198"/>
      <c r="I102" s="198"/>
      <c r="J102" s="199">
        <f>J274</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126</v>
      </c>
      <c r="E103" s="198"/>
      <c r="F103" s="198"/>
      <c r="G103" s="198"/>
      <c r="H103" s="198"/>
      <c r="I103" s="198"/>
      <c r="J103" s="199">
        <f>J323</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127</v>
      </c>
      <c r="E104" s="198"/>
      <c r="F104" s="198"/>
      <c r="G104" s="198"/>
      <c r="H104" s="198"/>
      <c r="I104" s="198"/>
      <c r="J104" s="199">
        <f>J348</f>
        <v>0</v>
      </c>
      <c r="K104" s="135"/>
      <c r="L104" s="200"/>
      <c r="S104" s="10"/>
      <c r="T104" s="10"/>
      <c r="U104" s="10"/>
      <c r="V104" s="10"/>
      <c r="W104" s="10"/>
      <c r="X104" s="10"/>
      <c r="Y104" s="10"/>
      <c r="Z104" s="10"/>
      <c r="AA104" s="10"/>
      <c r="AB104" s="10"/>
      <c r="AC104" s="10"/>
      <c r="AD104" s="10"/>
      <c r="AE104" s="10"/>
    </row>
    <row r="105" s="9" customFormat="1" ht="24.96" customHeight="1">
      <c r="A105" s="9"/>
      <c r="B105" s="190"/>
      <c r="C105" s="191"/>
      <c r="D105" s="192" t="s">
        <v>128</v>
      </c>
      <c r="E105" s="193"/>
      <c r="F105" s="193"/>
      <c r="G105" s="193"/>
      <c r="H105" s="193"/>
      <c r="I105" s="193"/>
      <c r="J105" s="194">
        <f>J405</f>
        <v>0</v>
      </c>
      <c r="K105" s="191"/>
      <c r="L105" s="195"/>
      <c r="S105" s="9"/>
      <c r="T105" s="9"/>
      <c r="U105" s="9"/>
      <c r="V105" s="9"/>
      <c r="W105" s="9"/>
      <c r="X105" s="9"/>
      <c r="Y105" s="9"/>
      <c r="Z105" s="9"/>
      <c r="AA105" s="9"/>
      <c r="AB105" s="9"/>
      <c r="AC105" s="9"/>
      <c r="AD105" s="9"/>
      <c r="AE105" s="9"/>
    </row>
    <row r="106" s="10" customFormat="1" ht="19.92" customHeight="1">
      <c r="A106" s="10"/>
      <c r="B106" s="196"/>
      <c r="C106" s="135"/>
      <c r="D106" s="197" t="s">
        <v>129</v>
      </c>
      <c r="E106" s="198"/>
      <c r="F106" s="198"/>
      <c r="G106" s="198"/>
      <c r="H106" s="198"/>
      <c r="I106" s="198"/>
      <c r="J106" s="199">
        <f>J406</f>
        <v>0</v>
      </c>
      <c r="K106" s="135"/>
      <c r="L106" s="200"/>
      <c r="S106" s="10"/>
      <c r="T106" s="10"/>
      <c r="U106" s="10"/>
      <c r="V106" s="10"/>
      <c r="W106" s="10"/>
      <c r="X106" s="10"/>
      <c r="Y106" s="10"/>
      <c r="Z106" s="10"/>
      <c r="AA106" s="10"/>
      <c r="AB106" s="10"/>
      <c r="AC106" s="10"/>
      <c r="AD106" s="10"/>
      <c r="AE106" s="10"/>
    </row>
    <row r="107" s="2" customFormat="1" ht="21.84" customHeight="1">
      <c r="A107" s="40"/>
      <c r="B107" s="41"/>
      <c r="C107" s="42"/>
      <c r="D107" s="42"/>
      <c r="E107" s="42"/>
      <c r="F107" s="42"/>
      <c r="G107" s="42"/>
      <c r="H107" s="42"/>
      <c r="I107" s="42"/>
      <c r="J107" s="42"/>
      <c r="K107" s="42"/>
      <c r="L107" s="65"/>
      <c r="S107" s="40"/>
      <c r="T107" s="40"/>
      <c r="U107" s="40"/>
      <c r="V107" s="40"/>
      <c r="W107" s="40"/>
      <c r="X107" s="40"/>
      <c r="Y107" s="40"/>
      <c r="Z107" s="40"/>
      <c r="AA107" s="40"/>
      <c r="AB107" s="40"/>
      <c r="AC107" s="40"/>
      <c r="AD107" s="40"/>
      <c r="AE107" s="40"/>
    </row>
    <row r="108" s="2" customFormat="1" ht="6.96" customHeight="1">
      <c r="A108" s="40"/>
      <c r="B108" s="68"/>
      <c r="C108" s="69"/>
      <c r="D108" s="69"/>
      <c r="E108" s="69"/>
      <c r="F108" s="69"/>
      <c r="G108" s="69"/>
      <c r="H108" s="69"/>
      <c r="I108" s="69"/>
      <c r="J108" s="69"/>
      <c r="K108" s="69"/>
      <c r="L108" s="65"/>
      <c r="S108" s="40"/>
      <c r="T108" s="40"/>
      <c r="U108" s="40"/>
      <c r="V108" s="40"/>
      <c r="W108" s="40"/>
      <c r="X108" s="40"/>
      <c r="Y108" s="40"/>
      <c r="Z108" s="40"/>
      <c r="AA108" s="40"/>
      <c r="AB108" s="40"/>
      <c r="AC108" s="40"/>
      <c r="AD108" s="40"/>
      <c r="AE108" s="40"/>
    </row>
    <row r="112" s="2" customFormat="1" ht="6.96" customHeight="1">
      <c r="A112" s="40"/>
      <c r="B112" s="70"/>
      <c r="C112" s="71"/>
      <c r="D112" s="71"/>
      <c r="E112" s="71"/>
      <c r="F112" s="71"/>
      <c r="G112" s="71"/>
      <c r="H112" s="71"/>
      <c r="I112" s="71"/>
      <c r="J112" s="71"/>
      <c r="K112" s="71"/>
      <c r="L112" s="65"/>
      <c r="S112" s="40"/>
      <c r="T112" s="40"/>
      <c r="U112" s="40"/>
      <c r="V112" s="40"/>
      <c r="W112" s="40"/>
      <c r="X112" s="40"/>
      <c r="Y112" s="40"/>
      <c r="Z112" s="40"/>
      <c r="AA112" s="40"/>
      <c r="AB112" s="40"/>
      <c r="AC112" s="40"/>
      <c r="AD112" s="40"/>
      <c r="AE112" s="40"/>
    </row>
    <row r="113" s="2" customFormat="1" ht="24.96" customHeight="1">
      <c r="A113" s="40"/>
      <c r="B113" s="41"/>
      <c r="C113" s="24" t="s">
        <v>130</v>
      </c>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6.96" customHeight="1">
      <c r="A114" s="40"/>
      <c r="B114" s="41"/>
      <c r="C114" s="42"/>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16</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16.5" customHeight="1">
      <c r="A116" s="40"/>
      <c r="B116" s="41"/>
      <c r="C116" s="42"/>
      <c r="D116" s="42"/>
      <c r="E116" s="185" t="str">
        <f>E7</f>
        <v>Šternberk – výstavba chodníku na Olomoucké ulici u ZŠ</v>
      </c>
      <c r="F116" s="33"/>
      <c r="G116" s="33"/>
      <c r="H116" s="33"/>
      <c r="I116" s="42"/>
      <c r="J116" s="42"/>
      <c r="K116" s="42"/>
      <c r="L116" s="65"/>
      <c r="S116" s="40"/>
      <c r="T116" s="40"/>
      <c r="U116" s="40"/>
      <c r="V116" s="40"/>
      <c r="W116" s="40"/>
      <c r="X116" s="40"/>
      <c r="Y116" s="40"/>
      <c r="Z116" s="40"/>
      <c r="AA116" s="40"/>
      <c r="AB116" s="40"/>
      <c r="AC116" s="40"/>
      <c r="AD116" s="40"/>
      <c r="AE116" s="40"/>
    </row>
    <row r="117" s="1" customFormat="1" ht="12" customHeight="1">
      <c r="B117" s="22"/>
      <c r="C117" s="33" t="s">
        <v>113</v>
      </c>
      <c r="D117" s="23"/>
      <c r="E117" s="23"/>
      <c r="F117" s="23"/>
      <c r="G117" s="23"/>
      <c r="H117" s="23"/>
      <c r="I117" s="23"/>
      <c r="J117" s="23"/>
      <c r="K117" s="23"/>
      <c r="L117" s="21"/>
    </row>
    <row r="118" s="2" customFormat="1" ht="16.5" customHeight="1">
      <c r="A118" s="40"/>
      <c r="B118" s="41"/>
      <c r="C118" s="42"/>
      <c r="D118" s="42"/>
      <c r="E118" s="185" t="s">
        <v>114</v>
      </c>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115</v>
      </c>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6.5" customHeight="1">
      <c r="A120" s="40"/>
      <c r="B120" s="41"/>
      <c r="C120" s="42"/>
      <c r="D120" s="42"/>
      <c r="E120" s="78" t="str">
        <f>E11</f>
        <v>1-1 - chodník - soupis prací</v>
      </c>
      <c r="F120" s="42"/>
      <c r="G120" s="42"/>
      <c r="H120" s="42"/>
      <c r="I120" s="42"/>
      <c r="J120" s="42"/>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2" customHeight="1">
      <c r="A122" s="40"/>
      <c r="B122" s="41"/>
      <c r="C122" s="33" t="s">
        <v>24</v>
      </c>
      <c r="D122" s="42"/>
      <c r="E122" s="42"/>
      <c r="F122" s="28" t="str">
        <f>F14</f>
        <v>Šternberk</v>
      </c>
      <c r="G122" s="42"/>
      <c r="H122" s="42"/>
      <c r="I122" s="33" t="s">
        <v>26</v>
      </c>
      <c r="J122" s="81" t="str">
        <f>IF(J14="","",J14)</f>
        <v>13. 11. 2022</v>
      </c>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5.15" customHeight="1">
      <c r="A124" s="40"/>
      <c r="B124" s="41"/>
      <c r="C124" s="33" t="s">
        <v>34</v>
      </c>
      <c r="D124" s="42"/>
      <c r="E124" s="42"/>
      <c r="F124" s="28" t="str">
        <f>E17</f>
        <v>Město Šternberk</v>
      </c>
      <c r="G124" s="42"/>
      <c r="H124" s="42"/>
      <c r="I124" s="33" t="s">
        <v>42</v>
      </c>
      <c r="J124" s="38" t="str">
        <f>E23</f>
        <v>ing. Petr Doležel</v>
      </c>
      <c r="K124" s="42"/>
      <c r="L124" s="65"/>
      <c r="S124" s="40"/>
      <c r="T124" s="40"/>
      <c r="U124" s="40"/>
      <c r="V124" s="40"/>
      <c r="W124" s="40"/>
      <c r="X124" s="40"/>
      <c r="Y124" s="40"/>
      <c r="Z124" s="40"/>
      <c r="AA124" s="40"/>
      <c r="AB124" s="40"/>
      <c r="AC124" s="40"/>
      <c r="AD124" s="40"/>
      <c r="AE124" s="40"/>
    </row>
    <row r="125" s="2" customFormat="1" ht="25.65" customHeight="1">
      <c r="A125" s="40"/>
      <c r="B125" s="41"/>
      <c r="C125" s="33" t="s">
        <v>40</v>
      </c>
      <c r="D125" s="42"/>
      <c r="E125" s="42"/>
      <c r="F125" s="28" t="str">
        <f>IF(E20="","",E20)</f>
        <v>Vyplň údaj</v>
      </c>
      <c r="G125" s="42"/>
      <c r="H125" s="42"/>
      <c r="I125" s="33" t="s">
        <v>46</v>
      </c>
      <c r="J125" s="38" t="str">
        <f>E26</f>
        <v xml:space="preserve">ing.Pospíšil Michal        CU 2022/1</v>
      </c>
      <c r="K125" s="42"/>
      <c r="L125" s="65"/>
      <c r="S125" s="40"/>
      <c r="T125" s="40"/>
      <c r="U125" s="40"/>
      <c r="V125" s="40"/>
      <c r="W125" s="40"/>
      <c r="X125" s="40"/>
      <c r="Y125" s="40"/>
      <c r="Z125" s="40"/>
      <c r="AA125" s="40"/>
      <c r="AB125" s="40"/>
      <c r="AC125" s="40"/>
      <c r="AD125" s="40"/>
      <c r="AE125" s="40"/>
    </row>
    <row r="126" s="2" customFormat="1" ht="10.32" customHeight="1">
      <c r="A126" s="40"/>
      <c r="B126" s="41"/>
      <c r="C126" s="42"/>
      <c r="D126" s="42"/>
      <c r="E126" s="42"/>
      <c r="F126" s="42"/>
      <c r="G126" s="42"/>
      <c r="H126" s="42"/>
      <c r="I126" s="42"/>
      <c r="J126" s="42"/>
      <c r="K126" s="42"/>
      <c r="L126" s="65"/>
      <c r="S126" s="40"/>
      <c r="T126" s="40"/>
      <c r="U126" s="40"/>
      <c r="V126" s="40"/>
      <c r="W126" s="40"/>
      <c r="X126" s="40"/>
      <c r="Y126" s="40"/>
      <c r="Z126" s="40"/>
      <c r="AA126" s="40"/>
      <c r="AB126" s="40"/>
      <c r="AC126" s="40"/>
      <c r="AD126" s="40"/>
      <c r="AE126" s="40"/>
    </row>
    <row r="127" s="11" customFormat="1" ht="29.28" customHeight="1">
      <c r="A127" s="201"/>
      <c r="B127" s="202"/>
      <c r="C127" s="203" t="s">
        <v>131</v>
      </c>
      <c r="D127" s="204" t="s">
        <v>76</v>
      </c>
      <c r="E127" s="204" t="s">
        <v>72</v>
      </c>
      <c r="F127" s="204" t="s">
        <v>73</v>
      </c>
      <c r="G127" s="204" t="s">
        <v>132</v>
      </c>
      <c r="H127" s="204" t="s">
        <v>133</v>
      </c>
      <c r="I127" s="204" t="s">
        <v>134</v>
      </c>
      <c r="J127" s="204" t="s">
        <v>119</v>
      </c>
      <c r="K127" s="205" t="s">
        <v>135</v>
      </c>
      <c r="L127" s="206"/>
      <c r="M127" s="102" t="s">
        <v>1</v>
      </c>
      <c r="N127" s="103" t="s">
        <v>55</v>
      </c>
      <c r="O127" s="103" t="s">
        <v>136</v>
      </c>
      <c r="P127" s="103" t="s">
        <v>137</v>
      </c>
      <c r="Q127" s="103" t="s">
        <v>138</v>
      </c>
      <c r="R127" s="103" t="s">
        <v>139</v>
      </c>
      <c r="S127" s="103" t="s">
        <v>140</v>
      </c>
      <c r="T127" s="104" t="s">
        <v>141</v>
      </c>
      <c r="U127" s="201"/>
      <c r="V127" s="201"/>
      <c r="W127" s="201"/>
      <c r="X127" s="201"/>
      <c r="Y127" s="201"/>
      <c r="Z127" s="201"/>
      <c r="AA127" s="201"/>
      <c r="AB127" s="201"/>
      <c r="AC127" s="201"/>
      <c r="AD127" s="201"/>
      <c r="AE127" s="201"/>
    </row>
    <row r="128" s="2" customFormat="1" ht="22.8" customHeight="1">
      <c r="A128" s="40"/>
      <c r="B128" s="41"/>
      <c r="C128" s="109" t="s">
        <v>142</v>
      </c>
      <c r="D128" s="42"/>
      <c r="E128" s="42"/>
      <c r="F128" s="42"/>
      <c r="G128" s="42"/>
      <c r="H128" s="42"/>
      <c r="I128" s="42"/>
      <c r="J128" s="207">
        <f>BK128</f>
        <v>0</v>
      </c>
      <c r="K128" s="42"/>
      <c r="L128" s="46"/>
      <c r="M128" s="105"/>
      <c r="N128" s="208"/>
      <c r="O128" s="106"/>
      <c r="P128" s="209">
        <f>P129+P405</f>
        <v>0</v>
      </c>
      <c r="Q128" s="106"/>
      <c r="R128" s="209">
        <f>R129+R405</f>
        <v>117.87782803999998</v>
      </c>
      <c r="S128" s="106"/>
      <c r="T128" s="210">
        <f>T129+T405</f>
        <v>3.8925000000000001</v>
      </c>
      <c r="U128" s="40"/>
      <c r="V128" s="40"/>
      <c r="W128" s="40"/>
      <c r="X128" s="40"/>
      <c r="Y128" s="40"/>
      <c r="Z128" s="40"/>
      <c r="AA128" s="40"/>
      <c r="AB128" s="40"/>
      <c r="AC128" s="40"/>
      <c r="AD128" s="40"/>
      <c r="AE128" s="40"/>
      <c r="AT128" s="18" t="s">
        <v>90</v>
      </c>
      <c r="AU128" s="18" t="s">
        <v>121</v>
      </c>
      <c r="BK128" s="211">
        <f>BK129+BK405</f>
        <v>0</v>
      </c>
    </row>
    <row r="129" s="12" customFormat="1" ht="25.92" customHeight="1">
      <c r="A129" s="12"/>
      <c r="B129" s="212"/>
      <c r="C129" s="213"/>
      <c r="D129" s="214" t="s">
        <v>90</v>
      </c>
      <c r="E129" s="215" t="s">
        <v>143</v>
      </c>
      <c r="F129" s="215" t="s">
        <v>144</v>
      </c>
      <c r="G129" s="213"/>
      <c r="H129" s="213"/>
      <c r="I129" s="216"/>
      <c r="J129" s="217">
        <f>BK129</f>
        <v>0</v>
      </c>
      <c r="K129" s="213"/>
      <c r="L129" s="218"/>
      <c r="M129" s="219"/>
      <c r="N129" s="220"/>
      <c r="O129" s="220"/>
      <c r="P129" s="221">
        <f>P130+P262+P274+P323+P348</f>
        <v>0</v>
      </c>
      <c r="Q129" s="220"/>
      <c r="R129" s="221">
        <f>R130+R262+R274+R323+R348</f>
        <v>114.44723233999999</v>
      </c>
      <c r="S129" s="220"/>
      <c r="T129" s="222">
        <f>T130+T262+T274+T323+T348</f>
        <v>3.8925000000000001</v>
      </c>
      <c r="U129" s="12"/>
      <c r="V129" s="12"/>
      <c r="W129" s="12"/>
      <c r="X129" s="12"/>
      <c r="Y129" s="12"/>
      <c r="Z129" s="12"/>
      <c r="AA129" s="12"/>
      <c r="AB129" s="12"/>
      <c r="AC129" s="12"/>
      <c r="AD129" s="12"/>
      <c r="AE129" s="12"/>
      <c r="AR129" s="223" t="s">
        <v>23</v>
      </c>
      <c r="AT129" s="224" t="s">
        <v>90</v>
      </c>
      <c r="AU129" s="224" t="s">
        <v>91</v>
      </c>
      <c r="AY129" s="223" t="s">
        <v>145</v>
      </c>
      <c r="BK129" s="225">
        <f>BK130+BK262+BK274+BK323+BK348</f>
        <v>0</v>
      </c>
    </row>
    <row r="130" s="12" customFormat="1" ht="22.8" customHeight="1">
      <c r="A130" s="12"/>
      <c r="B130" s="212"/>
      <c r="C130" s="213"/>
      <c r="D130" s="214" t="s">
        <v>90</v>
      </c>
      <c r="E130" s="226" t="s">
        <v>146</v>
      </c>
      <c r="F130" s="226" t="s">
        <v>147</v>
      </c>
      <c r="G130" s="213"/>
      <c r="H130" s="213"/>
      <c r="I130" s="216"/>
      <c r="J130" s="227">
        <f>BK130</f>
        <v>0</v>
      </c>
      <c r="K130" s="213"/>
      <c r="L130" s="218"/>
      <c r="M130" s="219"/>
      <c r="N130" s="220"/>
      <c r="O130" s="220"/>
      <c r="P130" s="221">
        <f>SUM(P131:P261)</f>
        <v>0</v>
      </c>
      <c r="Q130" s="220"/>
      <c r="R130" s="221">
        <f>SUM(R131:R261)</f>
        <v>0.0039700000000000004</v>
      </c>
      <c r="S130" s="220"/>
      <c r="T130" s="222">
        <f>SUM(T131:T261)</f>
        <v>0</v>
      </c>
      <c r="U130" s="12"/>
      <c r="V130" s="12"/>
      <c r="W130" s="12"/>
      <c r="X130" s="12"/>
      <c r="Y130" s="12"/>
      <c r="Z130" s="12"/>
      <c r="AA130" s="12"/>
      <c r="AB130" s="12"/>
      <c r="AC130" s="12"/>
      <c r="AD130" s="12"/>
      <c r="AE130" s="12"/>
      <c r="AR130" s="223" t="s">
        <v>23</v>
      </c>
      <c r="AT130" s="224" t="s">
        <v>90</v>
      </c>
      <c r="AU130" s="224" t="s">
        <v>23</v>
      </c>
      <c r="AY130" s="223" t="s">
        <v>145</v>
      </c>
      <c r="BK130" s="225">
        <f>SUM(BK131:BK261)</f>
        <v>0</v>
      </c>
    </row>
    <row r="131" s="2" customFormat="1" ht="24.15" customHeight="1">
      <c r="A131" s="40"/>
      <c r="B131" s="41"/>
      <c r="C131" s="228" t="s">
        <v>23</v>
      </c>
      <c r="D131" s="228" t="s">
        <v>148</v>
      </c>
      <c r="E131" s="229" t="s">
        <v>149</v>
      </c>
      <c r="F131" s="230" t="s">
        <v>150</v>
      </c>
      <c r="G131" s="231" t="s">
        <v>151</v>
      </c>
      <c r="H131" s="232">
        <v>183.59999999999999</v>
      </c>
      <c r="I131" s="233"/>
      <c r="J131" s="234">
        <f>ROUND(I131*H131,2)</f>
        <v>0</v>
      </c>
      <c r="K131" s="230" t="s">
        <v>152</v>
      </c>
      <c r="L131" s="46"/>
      <c r="M131" s="235" t="s">
        <v>1</v>
      </c>
      <c r="N131" s="236" t="s">
        <v>56</v>
      </c>
      <c r="O131" s="93"/>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153</v>
      </c>
      <c r="AT131" s="239" t="s">
        <v>148</v>
      </c>
      <c r="AU131" s="239" t="s">
        <v>99</v>
      </c>
      <c r="AY131" s="18" t="s">
        <v>145</v>
      </c>
      <c r="BE131" s="240">
        <f>IF(N131="základní",J131,0)</f>
        <v>0</v>
      </c>
      <c r="BF131" s="240">
        <f>IF(N131="snížená",J131,0)</f>
        <v>0</v>
      </c>
      <c r="BG131" s="240">
        <f>IF(N131="zákl. přenesená",J131,0)</f>
        <v>0</v>
      </c>
      <c r="BH131" s="240">
        <f>IF(N131="sníž. přenesená",J131,0)</f>
        <v>0</v>
      </c>
      <c r="BI131" s="240">
        <f>IF(N131="nulová",J131,0)</f>
        <v>0</v>
      </c>
      <c r="BJ131" s="18" t="s">
        <v>23</v>
      </c>
      <c r="BK131" s="240">
        <f>ROUND(I131*H131,2)</f>
        <v>0</v>
      </c>
      <c r="BL131" s="18" t="s">
        <v>153</v>
      </c>
      <c r="BM131" s="239" t="s">
        <v>154</v>
      </c>
    </row>
    <row r="132" s="2" customFormat="1">
      <c r="A132" s="40"/>
      <c r="B132" s="41"/>
      <c r="C132" s="42"/>
      <c r="D132" s="241" t="s">
        <v>155</v>
      </c>
      <c r="E132" s="42"/>
      <c r="F132" s="242" t="s">
        <v>156</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155</v>
      </c>
      <c r="AU132" s="18" t="s">
        <v>99</v>
      </c>
    </row>
    <row r="133" s="2" customFormat="1">
      <c r="A133" s="40"/>
      <c r="B133" s="41"/>
      <c r="C133" s="42"/>
      <c r="D133" s="246" t="s">
        <v>157</v>
      </c>
      <c r="E133" s="42"/>
      <c r="F133" s="247" t="s">
        <v>158</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157</v>
      </c>
      <c r="AU133" s="18" t="s">
        <v>99</v>
      </c>
    </row>
    <row r="134" s="13" customFormat="1">
      <c r="A134" s="13"/>
      <c r="B134" s="248"/>
      <c r="C134" s="249"/>
      <c r="D134" s="241" t="s">
        <v>159</v>
      </c>
      <c r="E134" s="250" t="s">
        <v>1</v>
      </c>
      <c r="F134" s="251" t="s">
        <v>160</v>
      </c>
      <c r="G134" s="249"/>
      <c r="H134" s="250" t="s">
        <v>1</v>
      </c>
      <c r="I134" s="252"/>
      <c r="J134" s="249"/>
      <c r="K134" s="249"/>
      <c r="L134" s="253"/>
      <c r="M134" s="254"/>
      <c r="N134" s="255"/>
      <c r="O134" s="255"/>
      <c r="P134" s="255"/>
      <c r="Q134" s="255"/>
      <c r="R134" s="255"/>
      <c r="S134" s="255"/>
      <c r="T134" s="256"/>
      <c r="U134" s="13"/>
      <c r="V134" s="13"/>
      <c r="W134" s="13"/>
      <c r="X134" s="13"/>
      <c r="Y134" s="13"/>
      <c r="Z134" s="13"/>
      <c r="AA134" s="13"/>
      <c r="AB134" s="13"/>
      <c r="AC134" s="13"/>
      <c r="AD134" s="13"/>
      <c r="AE134" s="13"/>
      <c r="AT134" s="257" t="s">
        <v>159</v>
      </c>
      <c r="AU134" s="257" t="s">
        <v>99</v>
      </c>
      <c r="AV134" s="13" t="s">
        <v>23</v>
      </c>
      <c r="AW134" s="13" t="s">
        <v>48</v>
      </c>
      <c r="AX134" s="13" t="s">
        <v>91</v>
      </c>
      <c r="AY134" s="257" t="s">
        <v>145</v>
      </c>
    </row>
    <row r="135" s="14" customFormat="1">
      <c r="A135" s="14"/>
      <c r="B135" s="258"/>
      <c r="C135" s="259"/>
      <c r="D135" s="241" t="s">
        <v>159</v>
      </c>
      <c r="E135" s="260" t="s">
        <v>1</v>
      </c>
      <c r="F135" s="261" t="s">
        <v>161</v>
      </c>
      <c r="G135" s="259"/>
      <c r="H135" s="262">
        <v>183.59999999999999</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159</v>
      </c>
      <c r="AU135" s="268" t="s">
        <v>99</v>
      </c>
      <c r="AV135" s="14" t="s">
        <v>99</v>
      </c>
      <c r="AW135" s="14" t="s">
        <v>48</v>
      </c>
      <c r="AX135" s="14" t="s">
        <v>23</v>
      </c>
      <c r="AY135" s="268" t="s">
        <v>145</v>
      </c>
    </row>
    <row r="136" s="2" customFormat="1" ht="33" customHeight="1">
      <c r="A136" s="40"/>
      <c r="B136" s="41"/>
      <c r="C136" s="228" t="s">
        <v>99</v>
      </c>
      <c r="D136" s="228" t="s">
        <v>148</v>
      </c>
      <c r="E136" s="229" t="s">
        <v>162</v>
      </c>
      <c r="F136" s="230" t="s">
        <v>163</v>
      </c>
      <c r="G136" s="231" t="s">
        <v>164</v>
      </c>
      <c r="H136" s="232">
        <v>31</v>
      </c>
      <c r="I136" s="233"/>
      <c r="J136" s="234">
        <f>ROUND(I136*H136,2)</f>
        <v>0</v>
      </c>
      <c r="K136" s="230" t="s">
        <v>152</v>
      </c>
      <c r="L136" s="46"/>
      <c r="M136" s="235" t="s">
        <v>1</v>
      </c>
      <c r="N136" s="236" t="s">
        <v>56</v>
      </c>
      <c r="O136" s="93"/>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153</v>
      </c>
      <c r="AT136" s="239" t="s">
        <v>148</v>
      </c>
      <c r="AU136" s="239" t="s">
        <v>99</v>
      </c>
      <c r="AY136" s="18" t="s">
        <v>145</v>
      </c>
      <c r="BE136" s="240">
        <f>IF(N136="základní",J136,0)</f>
        <v>0</v>
      </c>
      <c r="BF136" s="240">
        <f>IF(N136="snížená",J136,0)</f>
        <v>0</v>
      </c>
      <c r="BG136" s="240">
        <f>IF(N136="zákl. přenesená",J136,0)</f>
        <v>0</v>
      </c>
      <c r="BH136" s="240">
        <f>IF(N136="sníž. přenesená",J136,0)</f>
        <v>0</v>
      </c>
      <c r="BI136" s="240">
        <f>IF(N136="nulová",J136,0)</f>
        <v>0</v>
      </c>
      <c r="BJ136" s="18" t="s">
        <v>23</v>
      </c>
      <c r="BK136" s="240">
        <f>ROUND(I136*H136,2)</f>
        <v>0</v>
      </c>
      <c r="BL136" s="18" t="s">
        <v>153</v>
      </c>
      <c r="BM136" s="239" t="s">
        <v>165</v>
      </c>
    </row>
    <row r="137" s="2" customFormat="1">
      <c r="A137" s="40"/>
      <c r="B137" s="41"/>
      <c r="C137" s="42"/>
      <c r="D137" s="241" t="s">
        <v>155</v>
      </c>
      <c r="E137" s="42"/>
      <c r="F137" s="242" t="s">
        <v>166</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155</v>
      </c>
      <c r="AU137" s="18" t="s">
        <v>99</v>
      </c>
    </row>
    <row r="138" s="2" customFormat="1">
      <c r="A138" s="40"/>
      <c r="B138" s="41"/>
      <c r="C138" s="42"/>
      <c r="D138" s="246" t="s">
        <v>157</v>
      </c>
      <c r="E138" s="42"/>
      <c r="F138" s="247" t="s">
        <v>167</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157</v>
      </c>
      <c r="AU138" s="18" t="s">
        <v>99</v>
      </c>
    </row>
    <row r="139" s="2" customFormat="1">
      <c r="A139" s="40"/>
      <c r="B139" s="41"/>
      <c r="C139" s="42"/>
      <c r="D139" s="241" t="s">
        <v>168</v>
      </c>
      <c r="E139" s="42"/>
      <c r="F139" s="269" t="s">
        <v>169</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168</v>
      </c>
      <c r="AU139" s="18" t="s">
        <v>99</v>
      </c>
    </row>
    <row r="140" s="13" customFormat="1">
      <c r="A140" s="13"/>
      <c r="B140" s="248"/>
      <c r="C140" s="249"/>
      <c r="D140" s="241" t="s">
        <v>159</v>
      </c>
      <c r="E140" s="250" t="s">
        <v>1</v>
      </c>
      <c r="F140" s="251" t="s">
        <v>170</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159</v>
      </c>
      <c r="AU140" s="257" t="s">
        <v>99</v>
      </c>
      <c r="AV140" s="13" t="s">
        <v>23</v>
      </c>
      <c r="AW140" s="13" t="s">
        <v>48</v>
      </c>
      <c r="AX140" s="13" t="s">
        <v>91</v>
      </c>
      <c r="AY140" s="257" t="s">
        <v>145</v>
      </c>
    </row>
    <row r="141" s="14" customFormat="1">
      <c r="A141" s="14"/>
      <c r="B141" s="258"/>
      <c r="C141" s="259"/>
      <c r="D141" s="241" t="s">
        <v>159</v>
      </c>
      <c r="E141" s="260" t="s">
        <v>1</v>
      </c>
      <c r="F141" s="261" t="s">
        <v>171</v>
      </c>
      <c r="G141" s="259"/>
      <c r="H141" s="262">
        <v>31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159</v>
      </c>
      <c r="AU141" s="268" t="s">
        <v>99</v>
      </c>
      <c r="AV141" s="14" t="s">
        <v>99</v>
      </c>
      <c r="AW141" s="14" t="s">
        <v>48</v>
      </c>
      <c r="AX141" s="14" t="s">
        <v>91</v>
      </c>
      <c r="AY141" s="268" t="s">
        <v>145</v>
      </c>
    </row>
    <row r="142" s="2" customFormat="1" ht="37.8" customHeight="1">
      <c r="A142" s="40"/>
      <c r="B142" s="41"/>
      <c r="C142" s="228" t="s">
        <v>172</v>
      </c>
      <c r="D142" s="228" t="s">
        <v>148</v>
      </c>
      <c r="E142" s="229" t="s">
        <v>173</v>
      </c>
      <c r="F142" s="230" t="s">
        <v>174</v>
      </c>
      <c r="G142" s="231" t="s">
        <v>164</v>
      </c>
      <c r="H142" s="232">
        <v>1.8</v>
      </c>
      <c r="I142" s="233"/>
      <c r="J142" s="234">
        <f>ROUND(I142*H142,2)</f>
        <v>0</v>
      </c>
      <c r="K142" s="230" t="s">
        <v>152</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153</v>
      </c>
      <c r="AT142" s="239" t="s">
        <v>148</v>
      </c>
      <c r="AU142" s="239" t="s">
        <v>99</v>
      </c>
      <c r="AY142" s="18" t="s">
        <v>145</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153</v>
      </c>
      <c r="BM142" s="239" t="s">
        <v>175</v>
      </c>
    </row>
    <row r="143" s="2" customFormat="1">
      <c r="A143" s="40"/>
      <c r="B143" s="41"/>
      <c r="C143" s="42"/>
      <c r="D143" s="241" t="s">
        <v>155</v>
      </c>
      <c r="E143" s="42"/>
      <c r="F143" s="242" t="s">
        <v>176</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155</v>
      </c>
      <c r="AU143" s="18" t="s">
        <v>99</v>
      </c>
    </row>
    <row r="144" s="2" customFormat="1">
      <c r="A144" s="40"/>
      <c r="B144" s="41"/>
      <c r="C144" s="42"/>
      <c r="D144" s="246" t="s">
        <v>157</v>
      </c>
      <c r="E144" s="42"/>
      <c r="F144" s="247" t="s">
        <v>177</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157</v>
      </c>
      <c r="AU144" s="18" t="s">
        <v>99</v>
      </c>
    </row>
    <row r="145" s="13" customFormat="1">
      <c r="A145" s="13"/>
      <c r="B145" s="248"/>
      <c r="C145" s="249"/>
      <c r="D145" s="241" t="s">
        <v>159</v>
      </c>
      <c r="E145" s="250" t="s">
        <v>1</v>
      </c>
      <c r="F145" s="251" t="s">
        <v>178</v>
      </c>
      <c r="G145" s="249"/>
      <c r="H145" s="250" t="s">
        <v>1</v>
      </c>
      <c r="I145" s="252"/>
      <c r="J145" s="249"/>
      <c r="K145" s="249"/>
      <c r="L145" s="253"/>
      <c r="M145" s="254"/>
      <c r="N145" s="255"/>
      <c r="O145" s="255"/>
      <c r="P145" s="255"/>
      <c r="Q145" s="255"/>
      <c r="R145" s="255"/>
      <c r="S145" s="255"/>
      <c r="T145" s="256"/>
      <c r="U145" s="13"/>
      <c r="V145" s="13"/>
      <c r="W145" s="13"/>
      <c r="X145" s="13"/>
      <c r="Y145" s="13"/>
      <c r="Z145" s="13"/>
      <c r="AA145" s="13"/>
      <c r="AB145" s="13"/>
      <c r="AC145" s="13"/>
      <c r="AD145" s="13"/>
      <c r="AE145" s="13"/>
      <c r="AT145" s="257" t="s">
        <v>159</v>
      </c>
      <c r="AU145" s="257" t="s">
        <v>99</v>
      </c>
      <c r="AV145" s="13" t="s">
        <v>23</v>
      </c>
      <c r="AW145" s="13" t="s">
        <v>48</v>
      </c>
      <c r="AX145" s="13" t="s">
        <v>91</v>
      </c>
      <c r="AY145" s="257" t="s">
        <v>145</v>
      </c>
    </row>
    <row r="146" s="14" customFormat="1">
      <c r="A146" s="14"/>
      <c r="B146" s="258"/>
      <c r="C146" s="259"/>
      <c r="D146" s="241" t="s">
        <v>159</v>
      </c>
      <c r="E146" s="260" t="s">
        <v>1</v>
      </c>
      <c r="F146" s="261" t="s">
        <v>179</v>
      </c>
      <c r="G146" s="259"/>
      <c r="H146" s="262">
        <v>1.8</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159</v>
      </c>
      <c r="AU146" s="268" t="s">
        <v>99</v>
      </c>
      <c r="AV146" s="14" t="s">
        <v>99</v>
      </c>
      <c r="AW146" s="14" t="s">
        <v>48</v>
      </c>
      <c r="AX146" s="14" t="s">
        <v>91</v>
      </c>
      <c r="AY146" s="268" t="s">
        <v>145</v>
      </c>
    </row>
    <row r="147" s="2" customFormat="1" ht="24.15" customHeight="1">
      <c r="A147" s="40"/>
      <c r="B147" s="41"/>
      <c r="C147" s="228" t="s">
        <v>153</v>
      </c>
      <c r="D147" s="228" t="s">
        <v>148</v>
      </c>
      <c r="E147" s="229" t="s">
        <v>180</v>
      </c>
      <c r="F147" s="230" t="s">
        <v>181</v>
      </c>
      <c r="G147" s="231" t="s">
        <v>164</v>
      </c>
      <c r="H147" s="232">
        <v>24.850000000000001</v>
      </c>
      <c r="I147" s="233"/>
      <c r="J147" s="234">
        <f>ROUND(I147*H147,2)</f>
        <v>0</v>
      </c>
      <c r="K147" s="230" t="s">
        <v>152</v>
      </c>
      <c r="L147" s="46"/>
      <c r="M147" s="235" t="s">
        <v>1</v>
      </c>
      <c r="N147" s="236" t="s">
        <v>56</v>
      </c>
      <c r="O147" s="93"/>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153</v>
      </c>
      <c r="AT147" s="239" t="s">
        <v>148</v>
      </c>
      <c r="AU147" s="239" t="s">
        <v>99</v>
      </c>
      <c r="AY147" s="18" t="s">
        <v>145</v>
      </c>
      <c r="BE147" s="240">
        <f>IF(N147="základní",J147,0)</f>
        <v>0</v>
      </c>
      <c r="BF147" s="240">
        <f>IF(N147="snížená",J147,0)</f>
        <v>0</v>
      </c>
      <c r="BG147" s="240">
        <f>IF(N147="zákl. přenesená",J147,0)</f>
        <v>0</v>
      </c>
      <c r="BH147" s="240">
        <f>IF(N147="sníž. přenesená",J147,0)</f>
        <v>0</v>
      </c>
      <c r="BI147" s="240">
        <f>IF(N147="nulová",J147,0)</f>
        <v>0</v>
      </c>
      <c r="BJ147" s="18" t="s">
        <v>23</v>
      </c>
      <c r="BK147" s="240">
        <f>ROUND(I147*H147,2)</f>
        <v>0</v>
      </c>
      <c r="BL147" s="18" t="s">
        <v>153</v>
      </c>
      <c r="BM147" s="239" t="s">
        <v>182</v>
      </c>
    </row>
    <row r="148" s="2" customFormat="1">
      <c r="A148" s="40"/>
      <c r="B148" s="41"/>
      <c r="C148" s="42"/>
      <c r="D148" s="241" t="s">
        <v>155</v>
      </c>
      <c r="E148" s="42"/>
      <c r="F148" s="242" t="s">
        <v>183</v>
      </c>
      <c r="G148" s="42"/>
      <c r="H148" s="42"/>
      <c r="I148" s="243"/>
      <c r="J148" s="42"/>
      <c r="K148" s="42"/>
      <c r="L148" s="46"/>
      <c r="M148" s="244"/>
      <c r="N148" s="245"/>
      <c r="O148" s="93"/>
      <c r="P148" s="93"/>
      <c r="Q148" s="93"/>
      <c r="R148" s="93"/>
      <c r="S148" s="93"/>
      <c r="T148" s="94"/>
      <c r="U148" s="40"/>
      <c r="V148" s="40"/>
      <c r="W148" s="40"/>
      <c r="X148" s="40"/>
      <c r="Y148" s="40"/>
      <c r="Z148" s="40"/>
      <c r="AA148" s="40"/>
      <c r="AB148" s="40"/>
      <c r="AC148" s="40"/>
      <c r="AD148" s="40"/>
      <c r="AE148" s="40"/>
      <c r="AT148" s="18" t="s">
        <v>155</v>
      </c>
      <c r="AU148" s="18" t="s">
        <v>99</v>
      </c>
    </row>
    <row r="149" s="2" customFormat="1">
      <c r="A149" s="40"/>
      <c r="B149" s="41"/>
      <c r="C149" s="42"/>
      <c r="D149" s="246" t="s">
        <v>157</v>
      </c>
      <c r="E149" s="42"/>
      <c r="F149" s="247" t="s">
        <v>184</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157</v>
      </c>
      <c r="AU149" s="18" t="s">
        <v>99</v>
      </c>
    </row>
    <row r="150" s="2" customFormat="1">
      <c r="A150" s="40"/>
      <c r="B150" s="41"/>
      <c r="C150" s="42"/>
      <c r="D150" s="241" t="s">
        <v>168</v>
      </c>
      <c r="E150" s="42"/>
      <c r="F150" s="269" t="s">
        <v>185</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168</v>
      </c>
      <c r="AU150" s="18" t="s">
        <v>99</v>
      </c>
    </row>
    <row r="151" s="13" customFormat="1">
      <c r="A151" s="13"/>
      <c r="B151" s="248"/>
      <c r="C151" s="249"/>
      <c r="D151" s="241" t="s">
        <v>159</v>
      </c>
      <c r="E151" s="250" t="s">
        <v>1</v>
      </c>
      <c r="F151" s="251" t="s">
        <v>186</v>
      </c>
      <c r="G151" s="249"/>
      <c r="H151" s="250" t="s">
        <v>1</v>
      </c>
      <c r="I151" s="252"/>
      <c r="J151" s="249"/>
      <c r="K151" s="249"/>
      <c r="L151" s="253"/>
      <c r="M151" s="254"/>
      <c r="N151" s="255"/>
      <c r="O151" s="255"/>
      <c r="P151" s="255"/>
      <c r="Q151" s="255"/>
      <c r="R151" s="255"/>
      <c r="S151" s="255"/>
      <c r="T151" s="256"/>
      <c r="U151" s="13"/>
      <c r="V151" s="13"/>
      <c r="W151" s="13"/>
      <c r="X151" s="13"/>
      <c r="Y151" s="13"/>
      <c r="Z151" s="13"/>
      <c r="AA151" s="13"/>
      <c r="AB151" s="13"/>
      <c r="AC151" s="13"/>
      <c r="AD151" s="13"/>
      <c r="AE151" s="13"/>
      <c r="AT151" s="257" t="s">
        <v>159</v>
      </c>
      <c r="AU151" s="257" t="s">
        <v>99</v>
      </c>
      <c r="AV151" s="13" t="s">
        <v>23</v>
      </c>
      <c r="AW151" s="13" t="s">
        <v>48</v>
      </c>
      <c r="AX151" s="13" t="s">
        <v>91</v>
      </c>
      <c r="AY151" s="257" t="s">
        <v>145</v>
      </c>
    </row>
    <row r="152" s="14" customFormat="1">
      <c r="A152" s="14"/>
      <c r="B152" s="258"/>
      <c r="C152" s="259"/>
      <c r="D152" s="241" t="s">
        <v>159</v>
      </c>
      <c r="E152" s="260" t="s">
        <v>1</v>
      </c>
      <c r="F152" s="261" t="s">
        <v>187</v>
      </c>
      <c r="G152" s="259"/>
      <c r="H152" s="262">
        <v>5</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159</v>
      </c>
      <c r="AU152" s="268" t="s">
        <v>99</v>
      </c>
      <c r="AV152" s="14" t="s">
        <v>99</v>
      </c>
      <c r="AW152" s="14" t="s">
        <v>48</v>
      </c>
      <c r="AX152" s="14" t="s">
        <v>91</v>
      </c>
      <c r="AY152" s="268" t="s">
        <v>145</v>
      </c>
    </row>
    <row r="153" s="13" customFormat="1">
      <c r="A153" s="13"/>
      <c r="B153" s="248"/>
      <c r="C153" s="249"/>
      <c r="D153" s="241" t="s">
        <v>159</v>
      </c>
      <c r="E153" s="250" t="s">
        <v>1</v>
      </c>
      <c r="F153" s="251" t="s">
        <v>188</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159</v>
      </c>
      <c r="AU153" s="257" t="s">
        <v>99</v>
      </c>
      <c r="AV153" s="13" t="s">
        <v>23</v>
      </c>
      <c r="AW153" s="13" t="s">
        <v>48</v>
      </c>
      <c r="AX153" s="13" t="s">
        <v>91</v>
      </c>
      <c r="AY153" s="257" t="s">
        <v>145</v>
      </c>
    </row>
    <row r="154" s="14" customFormat="1">
      <c r="A154" s="14"/>
      <c r="B154" s="258"/>
      <c r="C154" s="259"/>
      <c r="D154" s="241" t="s">
        <v>159</v>
      </c>
      <c r="E154" s="260" t="s">
        <v>1</v>
      </c>
      <c r="F154" s="261" t="s">
        <v>189</v>
      </c>
      <c r="G154" s="259"/>
      <c r="H154" s="262">
        <v>19.850000000000001</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159</v>
      </c>
      <c r="AU154" s="268" t="s">
        <v>99</v>
      </c>
      <c r="AV154" s="14" t="s">
        <v>99</v>
      </c>
      <c r="AW154" s="14" t="s">
        <v>48</v>
      </c>
      <c r="AX154" s="14" t="s">
        <v>91</v>
      </c>
      <c r="AY154" s="268" t="s">
        <v>145</v>
      </c>
    </row>
    <row r="155" s="2" customFormat="1" ht="37.8" customHeight="1">
      <c r="A155" s="40"/>
      <c r="B155" s="41"/>
      <c r="C155" s="228" t="s">
        <v>187</v>
      </c>
      <c r="D155" s="228" t="s">
        <v>148</v>
      </c>
      <c r="E155" s="229" t="s">
        <v>190</v>
      </c>
      <c r="F155" s="230" t="s">
        <v>191</v>
      </c>
      <c r="G155" s="231" t="s">
        <v>164</v>
      </c>
      <c r="H155" s="232">
        <v>24.850000000000001</v>
      </c>
      <c r="I155" s="233"/>
      <c r="J155" s="234">
        <f>ROUND(I155*H155,2)</f>
        <v>0</v>
      </c>
      <c r="K155" s="230" t="s">
        <v>152</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153</v>
      </c>
      <c r="AT155" s="239" t="s">
        <v>148</v>
      </c>
      <c r="AU155" s="239" t="s">
        <v>99</v>
      </c>
      <c r="AY155" s="18" t="s">
        <v>145</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153</v>
      </c>
      <c r="BM155" s="239" t="s">
        <v>192</v>
      </c>
    </row>
    <row r="156" s="2" customFormat="1">
      <c r="A156" s="40"/>
      <c r="B156" s="41"/>
      <c r="C156" s="42"/>
      <c r="D156" s="241" t="s">
        <v>155</v>
      </c>
      <c r="E156" s="42"/>
      <c r="F156" s="242" t="s">
        <v>193</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155</v>
      </c>
      <c r="AU156" s="18" t="s">
        <v>99</v>
      </c>
    </row>
    <row r="157" s="2" customFormat="1">
      <c r="A157" s="40"/>
      <c r="B157" s="41"/>
      <c r="C157" s="42"/>
      <c r="D157" s="246" t="s">
        <v>157</v>
      </c>
      <c r="E157" s="42"/>
      <c r="F157" s="247" t="s">
        <v>194</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157</v>
      </c>
      <c r="AU157" s="18" t="s">
        <v>99</v>
      </c>
    </row>
    <row r="158" s="2" customFormat="1">
      <c r="A158" s="40"/>
      <c r="B158" s="41"/>
      <c r="C158" s="42"/>
      <c r="D158" s="241" t="s">
        <v>168</v>
      </c>
      <c r="E158" s="42"/>
      <c r="F158" s="269" t="s">
        <v>195</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168</v>
      </c>
      <c r="AU158" s="18" t="s">
        <v>99</v>
      </c>
    </row>
    <row r="159" s="13" customFormat="1">
      <c r="A159" s="13"/>
      <c r="B159" s="248"/>
      <c r="C159" s="249"/>
      <c r="D159" s="241" t="s">
        <v>159</v>
      </c>
      <c r="E159" s="250" t="s">
        <v>1</v>
      </c>
      <c r="F159" s="251" t="s">
        <v>188</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159</v>
      </c>
      <c r="AU159" s="257" t="s">
        <v>99</v>
      </c>
      <c r="AV159" s="13" t="s">
        <v>23</v>
      </c>
      <c r="AW159" s="13" t="s">
        <v>48</v>
      </c>
      <c r="AX159" s="13" t="s">
        <v>91</v>
      </c>
      <c r="AY159" s="257" t="s">
        <v>145</v>
      </c>
    </row>
    <row r="160" s="14" customFormat="1">
      <c r="A160" s="14"/>
      <c r="B160" s="258"/>
      <c r="C160" s="259"/>
      <c r="D160" s="241" t="s">
        <v>159</v>
      </c>
      <c r="E160" s="260" t="s">
        <v>1</v>
      </c>
      <c r="F160" s="261" t="s">
        <v>189</v>
      </c>
      <c r="G160" s="259"/>
      <c r="H160" s="262">
        <v>19.850000000000001</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159</v>
      </c>
      <c r="AU160" s="268" t="s">
        <v>99</v>
      </c>
      <c r="AV160" s="14" t="s">
        <v>99</v>
      </c>
      <c r="AW160" s="14" t="s">
        <v>48</v>
      </c>
      <c r="AX160" s="14" t="s">
        <v>91</v>
      </c>
      <c r="AY160" s="268" t="s">
        <v>145</v>
      </c>
    </row>
    <row r="161" s="13" customFormat="1">
      <c r="A161" s="13"/>
      <c r="B161" s="248"/>
      <c r="C161" s="249"/>
      <c r="D161" s="241" t="s">
        <v>159</v>
      </c>
      <c r="E161" s="250" t="s">
        <v>1</v>
      </c>
      <c r="F161" s="251" t="s">
        <v>186</v>
      </c>
      <c r="G161" s="249"/>
      <c r="H161" s="250" t="s">
        <v>1</v>
      </c>
      <c r="I161" s="252"/>
      <c r="J161" s="249"/>
      <c r="K161" s="249"/>
      <c r="L161" s="253"/>
      <c r="M161" s="254"/>
      <c r="N161" s="255"/>
      <c r="O161" s="255"/>
      <c r="P161" s="255"/>
      <c r="Q161" s="255"/>
      <c r="R161" s="255"/>
      <c r="S161" s="255"/>
      <c r="T161" s="256"/>
      <c r="U161" s="13"/>
      <c r="V161" s="13"/>
      <c r="W161" s="13"/>
      <c r="X161" s="13"/>
      <c r="Y161" s="13"/>
      <c r="Z161" s="13"/>
      <c r="AA161" s="13"/>
      <c r="AB161" s="13"/>
      <c r="AC161" s="13"/>
      <c r="AD161" s="13"/>
      <c r="AE161" s="13"/>
      <c r="AT161" s="257" t="s">
        <v>159</v>
      </c>
      <c r="AU161" s="257" t="s">
        <v>99</v>
      </c>
      <c r="AV161" s="13" t="s">
        <v>23</v>
      </c>
      <c r="AW161" s="13" t="s">
        <v>48</v>
      </c>
      <c r="AX161" s="13" t="s">
        <v>91</v>
      </c>
      <c r="AY161" s="257" t="s">
        <v>145</v>
      </c>
    </row>
    <row r="162" s="14" customFormat="1">
      <c r="A162" s="14"/>
      <c r="B162" s="258"/>
      <c r="C162" s="259"/>
      <c r="D162" s="241" t="s">
        <v>159</v>
      </c>
      <c r="E162" s="260" t="s">
        <v>1</v>
      </c>
      <c r="F162" s="261" t="s">
        <v>187</v>
      </c>
      <c r="G162" s="259"/>
      <c r="H162" s="262">
        <v>5</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159</v>
      </c>
      <c r="AU162" s="268" t="s">
        <v>99</v>
      </c>
      <c r="AV162" s="14" t="s">
        <v>99</v>
      </c>
      <c r="AW162" s="14" t="s">
        <v>48</v>
      </c>
      <c r="AX162" s="14" t="s">
        <v>91</v>
      </c>
      <c r="AY162" s="268" t="s">
        <v>145</v>
      </c>
    </row>
    <row r="163" s="2" customFormat="1" ht="37.8" customHeight="1">
      <c r="A163" s="40"/>
      <c r="B163" s="41"/>
      <c r="C163" s="228" t="s">
        <v>196</v>
      </c>
      <c r="D163" s="228" t="s">
        <v>148</v>
      </c>
      <c r="E163" s="229" t="s">
        <v>197</v>
      </c>
      <c r="F163" s="230" t="s">
        <v>198</v>
      </c>
      <c r="G163" s="231" t="s">
        <v>164</v>
      </c>
      <c r="H163" s="232">
        <v>27.800000000000001</v>
      </c>
      <c r="I163" s="233"/>
      <c r="J163" s="234">
        <f>ROUND(I163*H163,2)</f>
        <v>0</v>
      </c>
      <c r="K163" s="230" t="s">
        <v>152</v>
      </c>
      <c r="L163" s="46"/>
      <c r="M163" s="235" t="s">
        <v>1</v>
      </c>
      <c r="N163" s="236" t="s">
        <v>56</v>
      </c>
      <c r="O163" s="93"/>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153</v>
      </c>
      <c r="AT163" s="239" t="s">
        <v>148</v>
      </c>
      <c r="AU163" s="239" t="s">
        <v>99</v>
      </c>
      <c r="AY163" s="18" t="s">
        <v>145</v>
      </c>
      <c r="BE163" s="240">
        <f>IF(N163="základní",J163,0)</f>
        <v>0</v>
      </c>
      <c r="BF163" s="240">
        <f>IF(N163="snížená",J163,0)</f>
        <v>0</v>
      </c>
      <c r="BG163" s="240">
        <f>IF(N163="zákl. přenesená",J163,0)</f>
        <v>0</v>
      </c>
      <c r="BH163" s="240">
        <f>IF(N163="sníž. přenesená",J163,0)</f>
        <v>0</v>
      </c>
      <c r="BI163" s="240">
        <f>IF(N163="nulová",J163,0)</f>
        <v>0</v>
      </c>
      <c r="BJ163" s="18" t="s">
        <v>23</v>
      </c>
      <c r="BK163" s="240">
        <f>ROUND(I163*H163,2)</f>
        <v>0</v>
      </c>
      <c r="BL163" s="18" t="s">
        <v>153</v>
      </c>
      <c r="BM163" s="239" t="s">
        <v>199</v>
      </c>
    </row>
    <row r="164" s="2" customFormat="1">
      <c r="A164" s="40"/>
      <c r="B164" s="41"/>
      <c r="C164" s="42"/>
      <c r="D164" s="241" t="s">
        <v>155</v>
      </c>
      <c r="E164" s="42"/>
      <c r="F164" s="242" t="s">
        <v>200</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155</v>
      </c>
      <c r="AU164" s="18" t="s">
        <v>99</v>
      </c>
    </row>
    <row r="165" s="2" customFormat="1">
      <c r="A165" s="40"/>
      <c r="B165" s="41"/>
      <c r="C165" s="42"/>
      <c r="D165" s="246" t="s">
        <v>157</v>
      </c>
      <c r="E165" s="42"/>
      <c r="F165" s="247" t="s">
        <v>201</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157</v>
      </c>
      <c r="AU165" s="18" t="s">
        <v>99</v>
      </c>
    </row>
    <row r="166" s="13" customFormat="1">
      <c r="A166" s="13"/>
      <c r="B166" s="248"/>
      <c r="C166" s="249"/>
      <c r="D166" s="241" t="s">
        <v>159</v>
      </c>
      <c r="E166" s="250" t="s">
        <v>1</v>
      </c>
      <c r="F166" s="251" t="s">
        <v>170</v>
      </c>
      <c r="G166" s="249"/>
      <c r="H166" s="250" t="s">
        <v>1</v>
      </c>
      <c r="I166" s="252"/>
      <c r="J166" s="249"/>
      <c r="K166" s="249"/>
      <c r="L166" s="253"/>
      <c r="M166" s="254"/>
      <c r="N166" s="255"/>
      <c r="O166" s="255"/>
      <c r="P166" s="255"/>
      <c r="Q166" s="255"/>
      <c r="R166" s="255"/>
      <c r="S166" s="255"/>
      <c r="T166" s="256"/>
      <c r="U166" s="13"/>
      <c r="V166" s="13"/>
      <c r="W166" s="13"/>
      <c r="X166" s="13"/>
      <c r="Y166" s="13"/>
      <c r="Z166" s="13"/>
      <c r="AA166" s="13"/>
      <c r="AB166" s="13"/>
      <c r="AC166" s="13"/>
      <c r="AD166" s="13"/>
      <c r="AE166" s="13"/>
      <c r="AT166" s="257" t="s">
        <v>159</v>
      </c>
      <c r="AU166" s="257" t="s">
        <v>99</v>
      </c>
      <c r="AV166" s="13" t="s">
        <v>23</v>
      </c>
      <c r="AW166" s="13" t="s">
        <v>48</v>
      </c>
      <c r="AX166" s="13" t="s">
        <v>91</v>
      </c>
      <c r="AY166" s="257" t="s">
        <v>145</v>
      </c>
    </row>
    <row r="167" s="14" customFormat="1">
      <c r="A167" s="14"/>
      <c r="B167" s="258"/>
      <c r="C167" s="259"/>
      <c r="D167" s="241" t="s">
        <v>159</v>
      </c>
      <c r="E167" s="260" t="s">
        <v>1</v>
      </c>
      <c r="F167" s="261" t="s">
        <v>171</v>
      </c>
      <c r="G167" s="259"/>
      <c r="H167" s="262">
        <v>31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159</v>
      </c>
      <c r="AU167" s="268" t="s">
        <v>99</v>
      </c>
      <c r="AV167" s="14" t="s">
        <v>99</v>
      </c>
      <c r="AW167" s="14" t="s">
        <v>48</v>
      </c>
      <c r="AX167" s="14" t="s">
        <v>91</v>
      </c>
      <c r="AY167" s="268" t="s">
        <v>145</v>
      </c>
    </row>
    <row r="168" s="13" customFormat="1">
      <c r="A168" s="13"/>
      <c r="B168" s="248"/>
      <c r="C168" s="249"/>
      <c r="D168" s="241" t="s">
        <v>159</v>
      </c>
      <c r="E168" s="250" t="s">
        <v>1</v>
      </c>
      <c r="F168" s="251" t="s">
        <v>178</v>
      </c>
      <c r="G168" s="249"/>
      <c r="H168" s="250" t="s">
        <v>1</v>
      </c>
      <c r="I168" s="252"/>
      <c r="J168" s="249"/>
      <c r="K168" s="249"/>
      <c r="L168" s="253"/>
      <c r="M168" s="254"/>
      <c r="N168" s="255"/>
      <c r="O168" s="255"/>
      <c r="P168" s="255"/>
      <c r="Q168" s="255"/>
      <c r="R168" s="255"/>
      <c r="S168" s="255"/>
      <c r="T168" s="256"/>
      <c r="U168" s="13"/>
      <c r="V168" s="13"/>
      <c r="W168" s="13"/>
      <c r="X168" s="13"/>
      <c r="Y168" s="13"/>
      <c r="Z168" s="13"/>
      <c r="AA168" s="13"/>
      <c r="AB168" s="13"/>
      <c r="AC168" s="13"/>
      <c r="AD168" s="13"/>
      <c r="AE168" s="13"/>
      <c r="AT168" s="257" t="s">
        <v>159</v>
      </c>
      <c r="AU168" s="257" t="s">
        <v>99</v>
      </c>
      <c r="AV168" s="13" t="s">
        <v>23</v>
      </c>
      <c r="AW168" s="13" t="s">
        <v>48</v>
      </c>
      <c r="AX168" s="13" t="s">
        <v>91</v>
      </c>
      <c r="AY168" s="257" t="s">
        <v>145</v>
      </c>
    </row>
    <row r="169" s="14" customFormat="1">
      <c r="A169" s="14"/>
      <c r="B169" s="258"/>
      <c r="C169" s="259"/>
      <c r="D169" s="241" t="s">
        <v>159</v>
      </c>
      <c r="E169" s="260" t="s">
        <v>1</v>
      </c>
      <c r="F169" s="261" t="s">
        <v>179</v>
      </c>
      <c r="G169" s="259"/>
      <c r="H169" s="262">
        <v>1.8</v>
      </c>
      <c r="I169" s="263"/>
      <c r="J169" s="259"/>
      <c r="K169" s="259"/>
      <c r="L169" s="264"/>
      <c r="M169" s="265"/>
      <c r="N169" s="266"/>
      <c r="O169" s="266"/>
      <c r="P169" s="266"/>
      <c r="Q169" s="266"/>
      <c r="R169" s="266"/>
      <c r="S169" s="266"/>
      <c r="T169" s="267"/>
      <c r="U169" s="14"/>
      <c r="V169" s="14"/>
      <c r="W169" s="14"/>
      <c r="X169" s="14"/>
      <c r="Y169" s="14"/>
      <c r="Z169" s="14"/>
      <c r="AA169" s="14"/>
      <c r="AB169" s="14"/>
      <c r="AC169" s="14"/>
      <c r="AD169" s="14"/>
      <c r="AE169" s="14"/>
      <c r="AT169" s="268" t="s">
        <v>159</v>
      </c>
      <c r="AU169" s="268" t="s">
        <v>99</v>
      </c>
      <c r="AV169" s="14" t="s">
        <v>99</v>
      </c>
      <c r="AW169" s="14" t="s">
        <v>48</v>
      </c>
      <c r="AX169" s="14" t="s">
        <v>91</v>
      </c>
      <c r="AY169" s="268" t="s">
        <v>145</v>
      </c>
    </row>
    <row r="170" s="13" customFormat="1">
      <c r="A170" s="13"/>
      <c r="B170" s="248"/>
      <c r="C170" s="249"/>
      <c r="D170" s="241" t="s">
        <v>159</v>
      </c>
      <c r="E170" s="250" t="s">
        <v>1</v>
      </c>
      <c r="F170" s="251" t="s">
        <v>186</v>
      </c>
      <c r="G170" s="249"/>
      <c r="H170" s="250" t="s">
        <v>1</v>
      </c>
      <c r="I170" s="252"/>
      <c r="J170" s="249"/>
      <c r="K170" s="249"/>
      <c r="L170" s="253"/>
      <c r="M170" s="254"/>
      <c r="N170" s="255"/>
      <c r="O170" s="255"/>
      <c r="P170" s="255"/>
      <c r="Q170" s="255"/>
      <c r="R170" s="255"/>
      <c r="S170" s="255"/>
      <c r="T170" s="256"/>
      <c r="U170" s="13"/>
      <c r="V170" s="13"/>
      <c r="W170" s="13"/>
      <c r="X170" s="13"/>
      <c r="Y170" s="13"/>
      <c r="Z170" s="13"/>
      <c r="AA170" s="13"/>
      <c r="AB170" s="13"/>
      <c r="AC170" s="13"/>
      <c r="AD170" s="13"/>
      <c r="AE170" s="13"/>
      <c r="AT170" s="257" t="s">
        <v>159</v>
      </c>
      <c r="AU170" s="257" t="s">
        <v>99</v>
      </c>
      <c r="AV170" s="13" t="s">
        <v>23</v>
      </c>
      <c r="AW170" s="13" t="s">
        <v>48</v>
      </c>
      <c r="AX170" s="13" t="s">
        <v>91</v>
      </c>
      <c r="AY170" s="257" t="s">
        <v>145</v>
      </c>
    </row>
    <row r="171" s="14" customFormat="1">
      <c r="A171" s="14"/>
      <c r="B171" s="258"/>
      <c r="C171" s="259"/>
      <c r="D171" s="241" t="s">
        <v>159</v>
      </c>
      <c r="E171" s="260" t="s">
        <v>1</v>
      </c>
      <c r="F171" s="261" t="s">
        <v>202</v>
      </c>
      <c r="G171" s="259"/>
      <c r="H171" s="262">
        <v>-5</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159</v>
      </c>
      <c r="AU171" s="268" t="s">
        <v>99</v>
      </c>
      <c r="AV171" s="14" t="s">
        <v>99</v>
      </c>
      <c r="AW171" s="14" t="s">
        <v>48</v>
      </c>
      <c r="AX171" s="14" t="s">
        <v>91</v>
      </c>
      <c r="AY171" s="268" t="s">
        <v>145</v>
      </c>
    </row>
    <row r="172" s="2" customFormat="1" ht="37.8" customHeight="1">
      <c r="A172" s="40"/>
      <c r="B172" s="41"/>
      <c r="C172" s="228" t="s">
        <v>203</v>
      </c>
      <c r="D172" s="228" t="s">
        <v>148</v>
      </c>
      <c r="E172" s="229" t="s">
        <v>204</v>
      </c>
      <c r="F172" s="230" t="s">
        <v>205</v>
      </c>
      <c r="G172" s="231" t="s">
        <v>164</v>
      </c>
      <c r="H172" s="232">
        <v>361.39999999999998</v>
      </c>
      <c r="I172" s="233"/>
      <c r="J172" s="234">
        <f>ROUND(I172*H172,2)</f>
        <v>0</v>
      </c>
      <c r="K172" s="230" t="s">
        <v>152</v>
      </c>
      <c r="L172" s="46"/>
      <c r="M172" s="235" t="s">
        <v>1</v>
      </c>
      <c r="N172" s="236" t="s">
        <v>56</v>
      </c>
      <c r="O172" s="93"/>
      <c r="P172" s="237">
        <f>O172*H172</f>
        <v>0</v>
      </c>
      <c r="Q172" s="237">
        <v>0</v>
      </c>
      <c r="R172" s="237">
        <f>Q172*H172</f>
        <v>0</v>
      </c>
      <c r="S172" s="237">
        <v>0</v>
      </c>
      <c r="T172" s="238">
        <f>S172*H172</f>
        <v>0</v>
      </c>
      <c r="U172" s="40"/>
      <c r="V172" s="40"/>
      <c r="W172" s="40"/>
      <c r="X172" s="40"/>
      <c r="Y172" s="40"/>
      <c r="Z172" s="40"/>
      <c r="AA172" s="40"/>
      <c r="AB172" s="40"/>
      <c r="AC172" s="40"/>
      <c r="AD172" s="40"/>
      <c r="AE172" s="40"/>
      <c r="AR172" s="239" t="s">
        <v>153</v>
      </c>
      <c r="AT172" s="239" t="s">
        <v>148</v>
      </c>
      <c r="AU172" s="239" t="s">
        <v>99</v>
      </c>
      <c r="AY172" s="18" t="s">
        <v>145</v>
      </c>
      <c r="BE172" s="240">
        <f>IF(N172="základní",J172,0)</f>
        <v>0</v>
      </c>
      <c r="BF172" s="240">
        <f>IF(N172="snížená",J172,0)</f>
        <v>0</v>
      </c>
      <c r="BG172" s="240">
        <f>IF(N172="zákl. přenesená",J172,0)</f>
        <v>0</v>
      </c>
      <c r="BH172" s="240">
        <f>IF(N172="sníž. přenesená",J172,0)</f>
        <v>0</v>
      </c>
      <c r="BI172" s="240">
        <f>IF(N172="nulová",J172,0)</f>
        <v>0</v>
      </c>
      <c r="BJ172" s="18" t="s">
        <v>23</v>
      </c>
      <c r="BK172" s="240">
        <f>ROUND(I172*H172,2)</f>
        <v>0</v>
      </c>
      <c r="BL172" s="18" t="s">
        <v>153</v>
      </c>
      <c r="BM172" s="239" t="s">
        <v>206</v>
      </c>
    </row>
    <row r="173" s="2" customFormat="1">
      <c r="A173" s="40"/>
      <c r="B173" s="41"/>
      <c r="C173" s="42"/>
      <c r="D173" s="241" t="s">
        <v>155</v>
      </c>
      <c r="E173" s="42"/>
      <c r="F173" s="242" t="s">
        <v>207</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155</v>
      </c>
      <c r="AU173" s="18" t="s">
        <v>99</v>
      </c>
    </row>
    <row r="174" s="2" customFormat="1">
      <c r="A174" s="40"/>
      <c r="B174" s="41"/>
      <c r="C174" s="42"/>
      <c r="D174" s="246" t="s">
        <v>157</v>
      </c>
      <c r="E174" s="42"/>
      <c r="F174" s="247" t="s">
        <v>208</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157</v>
      </c>
      <c r="AU174" s="18" t="s">
        <v>99</v>
      </c>
    </row>
    <row r="175" s="13" customFormat="1">
      <c r="A175" s="13"/>
      <c r="B175" s="248"/>
      <c r="C175" s="249"/>
      <c r="D175" s="241" t="s">
        <v>159</v>
      </c>
      <c r="E175" s="250" t="s">
        <v>1</v>
      </c>
      <c r="F175" s="251" t="s">
        <v>209</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159</v>
      </c>
      <c r="AU175" s="257" t="s">
        <v>99</v>
      </c>
      <c r="AV175" s="13" t="s">
        <v>23</v>
      </c>
      <c r="AW175" s="13" t="s">
        <v>48</v>
      </c>
      <c r="AX175" s="13" t="s">
        <v>91</v>
      </c>
      <c r="AY175" s="257" t="s">
        <v>145</v>
      </c>
    </row>
    <row r="176" s="13" customFormat="1">
      <c r="A176" s="13"/>
      <c r="B176" s="248"/>
      <c r="C176" s="249"/>
      <c r="D176" s="241" t="s">
        <v>159</v>
      </c>
      <c r="E176" s="250" t="s">
        <v>1</v>
      </c>
      <c r="F176" s="251" t="s">
        <v>170</v>
      </c>
      <c r="G176" s="249"/>
      <c r="H176" s="250" t="s">
        <v>1</v>
      </c>
      <c r="I176" s="252"/>
      <c r="J176" s="249"/>
      <c r="K176" s="249"/>
      <c r="L176" s="253"/>
      <c r="M176" s="254"/>
      <c r="N176" s="255"/>
      <c r="O176" s="255"/>
      <c r="P176" s="255"/>
      <c r="Q176" s="255"/>
      <c r="R176" s="255"/>
      <c r="S176" s="255"/>
      <c r="T176" s="256"/>
      <c r="U176" s="13"/>
      <c r="V176" s="13"/>
      <c r="W176" s="13"/>
      <c r="X176" s="13"/>
      <c r="Y176" s="13"/>
      <c r="Z176" s="13"/>
      <c r="AA176" s="13"/>
      <c r="AB176" s="13"/>
      <c r="AC176" s="13"/>
      <c r="AD176" s="13"/>
      <c r="AE176" s="13"/>
      <c r="AT176" s="257" t="s">
        <v>159</v>
      </c>
      <c r="AU176" s="257" t="s">
        <v>99</v>
      </c>
      <c r="AV176" s="13" t="s">
        <v>23</v>
      </c>
      <c r="AW176" s="13" t="s">
        <v>48</v>
      </c>
      <c r="AX176" s="13" t="s">
        <v>91</v>
      </c>
      <c r="AY176" s="257" t="s">
        <v>145</v>
      </c>
    </row>
    <row r="177" s="14" customFormat="1">
      <c r="A177" s="14"/>
      <c r="B177" s="258"/>
      <c r="C177" s="259"/>
      <c r="D177" s="241" t="s">
        <v>159</v>
      </c>
      <c r="E177" s="260" t="s">
        <v>1</v>
      </c>
      <c r="F177" s="261" t="s">
        <v>171</v>
      </c>
      <c r="G177" s="259"/>
      <c r="H177" s="262">
        <v>31</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159</v>
      </c>
      <c r="AU177" s="268" t="s">
        <v>99</v>
      </c>
      <c r="AV177" s="14" t="s">
        <v>99</v>
      </c>
      <c r="AW177" s="14" t="s">
        <v>48</v>
      </c>
      <c r="AX177" s="14" t="s">
        <v>91</v>
      </c>
      <c r="AY177" s="268" t="s">
        <v>145</v>
      </c>
    </row>
    <row r="178" s="13" customFormat="1">
      <c r="A178" s="13"/>
      <c r="B178" s="248"/>
      <c r="C178" s="249"/>
      <c r="D178" s="241" t="s">
        <v>159</v>
      </c>
      <c r="E178" s="250" t="s">
        <v>1</v>
      </c>
      <c r="F178" s="251" t="s">
        <v>178</v>
      </c>
      <c r="G178" s="249"/>
      <c r="H178" s="250" t="s">
        <v>1</v>
      </c>
      <c r="I178" s="252"/>
      <c r="J178" s="249"/>
      <c r="K178" s="249"/>
      <c r="L178" s="253"/>
      <c r="M178" s="254"/>
      <c r="N178" s="255"/>
      <c r="O178" s="255"/>
      <c r="P178" s="255"/>
      <c r="Q178" s="255"/>
      <c r="R178" s="255"/>
      <c r="S178" s="255"/>
      <c r="T178" s="256"/>
      <c r="U178" s="13"/>
      <c r="V178" s="13"/>
      <c r="W178" s="13"/>
      <c r="X178" s="13"/>
      <c r="Y178" s="13"/>
      <c r="Z178" s="13"/>
      <c r="AA178" s="13"/>
      <c r="AB178" s="13"/>
      <c r="AC178" s="13"/>
      <c r="AD178" s="13"/>
      <c r="AE178" s="13"/>
      <c r="AT178" s="257" t="s">
        <v>159</v>
      </c>
      <c r="AU178" s="257" t="s">
        <v>99</v>
      </c>
      <c r="AV178" s="13" t="s">
        <v>23</v>
      </c>
      <c r="AW178" s="13" t="s">
        <v>48</v>
      </c>
      <c r="AX178" s="13" t="s">
        <v>91</v>
      </c>
      <c r="AY178" s="257" t="s">
        <v>145</v>
      </c>
    </row>
    <row r="179" s="14" customFormat="1">
      <c r="A179" s="14"/>
      <c r="B179" s="258"/>
      <c r="C179" s="259"/>
      <c r="D179" s="241" t="s">
        <v>159</v>
      </c>
      <c r="E179" s="260" t="s">
        <v>1</v>
      </c>
      <c r="F179" s="261" t="s">
        <v>179</v>
      </c>
      <c r="G179" s="259"/>
      <c r="H179" s="262">
        <v>1.8</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159</v>
      </c>
      <c r="AU179" s="268" t="s">
        <v>99</v>
      </c>
      <c r="AV179" s="14" t="s">
        <v>99</v>
      </c>
      <c r="AW179" s="14" t="s">
        <v>48</v>
      </c>
      <c r="AX179" s="14" t="s">
        <v>91</v>
      </c>
      <c r="AY179" s="268" t="s">
        <v>145</v>
      </c>
    </row>
    <row r="180" s="13" customFormat="1">
      <c r="A180" s="13"/>
      <c r="B180" s="248"/>
      <c r="C180" s="249"/>
      <c r="D180" s="241" t="s">
        <v>159</v>
      </c>
      <c r="E180" s="250" t="s">
        <v>1</v>
      </c>
      <c r="F180" s="251" t="s">
        <v>186</v>
      </c>
      <c r="G180" s="249"/>
      <c r="H180" s="250" t="s">
        <v>1</v>
      </c>
      <c r="I180" s="252"/>
      <c r="J180" s="249"/>
      <c r="K180" s="249"/>
      <c r="L180" s="253"/>
      <c r="M180" s="254"/>
      <c r="N180" s="255"/>
      <c r="O180" s="255"/>
      <c r="P180" s="255"/>
      <c r="Q180" s="255"/>
      <c r="R180" s="255"/>
      <c r="S180" s="255"/>
      <c r="T180" s="256"/>
      <c r="U180" s="13"/>
      <c r="V180" s="13"/>
      <c r="W180" s="13"/>
      <c r="X180" s="13"/>
      <c r="Y180" s="13"/>
      <c r="Z180" s="13"/>
      <c r="AA180" s="13"/>
      <c r="AB180" s="13"/>
      <c r="AC180" s="13"/>
      <c r="AD180" s="13"/>
      <c r="AE180" s="13"/>
      <c r="AT180" s="257" t="s">
        <v>159</v>
      </c>
      <c r="AU180" s="257" t="s">
        <v>99</v>
      </c>
      <c r="AV180" s="13" t="s">
        <v>23</v>
      </c>
      <c r="AW180" s="13" t="s">
        <v>48</v>
      </c>
      <c r="AX180" s="13" t="s">
        <v>91</v>
      </c>
      <c r="AY180" s="257" t="s">
        <v>145</v>
      </c>
    </row>
    <row r="181" s="14" customFormat="1">
      <c r="A181" s="14"/>
      <c r="B181" s="258"/>
      <c r="C181" s="259"/>
      <c r="D181" s="241" t="s">
        <v>159</v>
      </c>
      <c r="E181" s="260" t="s">
        <v>1</v>
      </c>
      <c r="F181" s="261" t="s">
        <v>202</v>
      </c>
      <c r="G181" s="259"/>
      <c r="H181" s="262">
        <v>-5</v>
      </c>
      <c r="I181" s="263"/>
      <c r="J181" s="259"/>
      <c r="K181" s="259"/>
      <c r="L181" s="264"/>
      <c r="M181" s="265"/>
      <c r="N181" s="266"/>
      <c r="O181" s="266"/>
      <c r="P181" s="266"/>
      <c r="Q181" s="266"/>
      <c r="R181" s="266"/>
      <c r="S181" s="266"/>
      <c r="T181" s="267"/>
      <c r="U181" s="14"/>
      <c r="V181" s="14"/>
      <c r="W181" s="14"/>
      <c r="X181" s="14"/>
      <c r="Y181" s="14"/>
      <c r="Z181" s="14"/>
      <c r="AA181" s="14"/>
      <c r="AB181" s="14"/>
      <c r="AC181" s="14"/>
      <c r="AD181" s="14"/>
      <c r="AE181" s="14"/>
      <c r="AT181" s="268" t="s">
        <v>159</v>
      </c>
      <c r="AU181" s="268" t="s">
        <v>99</v>
      </c>
      <c r="AV181" s="14" t="s">
        <v>99</v>
      </c>
      <c r="AW181" s="14" t="s">
        <v>48</v>
      </c>
      <c r="AX181" s="14" t="s">
        <v>91</v>
      </c>
      <c r="AY181" s="268" t="s">
        <v>145</v>
      </c>
    </row>
    <row r="182" s="15" customFormat="1">
      <c r="A182" s="15"/>
      <c r="B182" s="270"/>
      <c r="C182" s="271"/>
      <c r="D182" s="241" t="s">
        <v>159</v>
      </c>
      <c r="E182" s="272" t="s">
        <v>1</v>
      </c>
      <c r="F182" s="273" t="s">
        <v>210</v>
      </c>
      <c r="G182" s="271"/>
      <c r="H182" s="274">
        <v>27.799999999999997</v>
      </c>
      <c r="I182" s="275"/>
      <c r="J182" s="271"/>
      <c r="K182" s="271"/>
      <c r="L182" s="276"/>
      <c r="M182" s="277"/>
      <c r="N182" s="278"/>
      <c r="O182" s="278"/>
      <c r="P182" s="278"/>
      <c r="Q182" s="278"/>
      <c r="R182" s="278"/>
      <c r="S182" s="278"/>
      <c r="T182" s="279"/>
      <c r="U182" s="15"/>
      <c r="V182" s="15"/>
      <c r="W182" s="15"/>
      <c r="X182" s="15"/>
      <c r="Y182" s="15"/>
      <c r="Z182" s="15"/>
      <c r="AA182" s="15"/>
      <c r="AB182" s="15"/>
      <c r="AC182" s="15"/>
      <c r="AD182" s="15"/>
      <c r="AE182" s="15"/>
      <c r="AT182" s="280" t="s">
        <v>159</v>
      </c>
      <c r="AU182" s="280" t="s">
        <v>99</v>
      </c>
      <c r="AV182" s="15" t="s">
        <v>172</v>
      </c>
      <c r="AW182" s="15" t="s">
        <v>48</v>
      </c>
      <c r="AX182" s="15" t="s">
        <v>91</v>
      </c>
      <c r="AY182" s="280" t="s">
        <v>145</v>
      </c>
    </row>
    <row r="183" s="14" customFormat="1">
      <c r="A183" s="14"/>
      <c r="B183" s="258"/>
      <c r="C183" s="259"/>
      <c r="D183" s="241" t="s">
        <v>159</v>
      </c>
      <c r="E183" s="260" t="s">
        <v>1</v>
      </c>
      <c r="F183" s="261" t="s">
        <v>211</v>
      </c>
      <c r="G183" s="259"/>
      <c r="H183" s="262">
        <v>361.40000000000003</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159</v>
      </c>
      <c r="AU183" s="268" t="s">
        <v>99</v>
      </c>
      <c r="AV183" s="14" t="s">
        <v>99</v>
      </c>
      <c r="AW183" s="14" t="s">
        <v>48</v>
      </c>
      <c r="AX183" s="14" t="s">
        <v>23</v>
      </c>
      <c r="AY183" s="268" t="s">
        <v>145</v>
      </c>
    </row>
    <row r="184" s="2" customFormat="1" ht="33" customHeight="1">
      <c r="A184" s="40"/>
      <c r="B184" s="41"/>
      <c r="C184" s="228" t="s">
        <v>212</v>
      </c>
      <c r="D184" s="228" t="s">
        <v>148</v>
      </c>
      <c r="E184" s="229" t="s">
        <v>213</v>
      </c>
      <c r="F184" s="230" t="s">
        <v>214</v>
      </c>
      <c r="G184" s="231" t="s">
        <v>215</v>
      </c>
      <c r="H184" s="232">
        <v>50.039999999999999</v>
      </c>
      <c r="I184" s="233"/>
      <c r="J184" s="234">
        <f>ROUND(I184*H184,2)</f>
        <v>0</v>
      </c>
      <c r="K184" s="230" t="s">
        <v>152</v>
      </c>
      <c r="L184" s="46"/>
      <c r="M184" s="235" t="s">
        <v>1</v>
      </c>
      <c r="N184" s="236" t="s">
        <v>56</v>
      </c>
      <c r="O184" s="93"/>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153</v>
      </c>
      <c r="AT184" s="239" t="s">
        <v>148</v>
      </c>
      <c r="AU184" s="239" t="s">
        <v>99</v>
      </c>
      <c r="AY184" s="18" t="s">
        <v>145</v>
      </c>
      <c r="BE184" s="240">
        <f>IF(N184="základní",J184,0)</f>
        <v>0</v>
      </c>
      <c r="BF184" s="240">
        <f>IF(N184="snížená",J184,0)</f>
        <v>0</v>
      </c>
      <c r="BG184" s="240">
        <f>IF(N184="zákl. přenesená",J184,0)</f>
        <v>0</v>
      </c>
      <c r="BH184" s="240">
        <f>IF(N184="sníž. přenesená",J184,0)</f>
        <v>0</v>
      </c>
      <c r="BI184" s="240">
        <f>IF(N184="nulová",J184,0)</f>
        <v>0</v>
      </c>
      <c r="BJ184" s="18" t="s">
        <v>23</v>
      </c>
      <c r="BK184" s="240">
        <f>ROUND(I184*H184,2)</f>
        <v>0</v>
      </c>
      <c r="BL184" s="18" t="s">
        <v>153</v>
      </c>
      <c r="BM184" s="239" t="s">
        <v>216</v>
      </c>
    </row>
    <row r="185" s="2" customFormat="1">
      <c r="A185" s="40"/>
      <c r="B185" s="41"/>
      <c r="C185" s="42"/>
      <c r="D185" s="241" t="s">
        <v>155</v>
      </c>
      <c r="E185" s="42"/>
      <c r="F185" s="242" t="s">
        <v>217</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155</v>
      </c>
      <c r="AU185" s="18" t="s">
        <v>99</v>
      </c>
    </row>
    <row r="186" s="2" customFormat="1">
      <c r="A186" s="40"/>
      <c r="B186" s="41"/>
      <c r="C186" s="42"/>
      <c r="D186" s="246" t="s">
        <v>157</v>
      </c>
      <c r="E186" s="42"/>
      <c r="F186" s="247" t="s">
        <v>218</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157</v>
      </c>
      <c r="AU186" s="18" t="s">
        <v>99</v>
      </c>
    </row>
    <row r="187" s="13" customFormat="1">
      <c r="A187" s="13"/>
      <c r="B187" s="248"/>
      <c r="C187" s="249"/>
      <c r="D187" s="241" t="s">
        <v>159</v>
      </c>
      <c r="E187" s="250" t="s">
        <v>1</v>
      </c>
      <c r="F187" s="251" t="s">
        <v>170</v>
      </c>
      <c r="G187" s="249"/>
      <c r="H187" s="250" t="s">
        <v>1</v>
      </c>
      <c r="I187" s="252"/>
      <c r="J187" s="249"/>
      <c r="K187" s="249"/>
      <c r="L187" s="253"/>
      <c r="M187" s="254"/>
      <c r="N187" s="255"/>
      <c r="O187" s="255"/>
      <c r="P187" s="255"/>
      <c r="Q187" s="255"/>
      <c r="R187" s="255"/>
      <c r="S187" s="255"/>
      <c r="T187" s="256"/>
      <c r="U187" s="13"/>
      <c r="V187" s="13"/>
      <c r="W187" s="13"/>
      <c r="X187" s="13"/>
      <c r="Y187" s="13"/>
      <c r="Z187" s="13"/>
      <c r="AA187" s="13"/>
      <c r="AB187" s="13"/>
      <c r="AC187" s="13"/>
      <c r="AD187" s="13"/>
      <c r="AE187" s="13"/>
      <c r="AT187" s="257" t="s">
        <v>159</v>
      </c>
      <c r="AU187" s="257" t="s">
        <v>99</v>
      </c>
      <c r="AV187" s="13" t="s">
        <v>23</v>
      </c>
      <c r="AW187" s="13" t="s">
        <v>48</v>
      </c>
      <c r="AX187" s="13" t="s">
        <v>91</v>
      </c>
      <c r="AY187" s="257" t="s">
        <v>145</v>
      </c>
    </row>
    <row r="188" s="14" customFormat="1">
      <c r="A188" s="14"/>
      <c r="B188" s="258"/>
      <c r="C188" s="259"/>
      <c r="D188" s="241" t="s">
        <v>159</v>
      </c>
      <c r="E188" s="260" t="s">
        <v>1</v>
      </c>
      <c r="F188" s="261" t="s">
        <v>171</v>
      </c>
      <c r="G188" s="259"/>
      <c r="H188" s="262">
        <v>31</v>
      </c>
      <c r="I188" s="263"/>
      <c r="J188" s="259"/>
      <c r="K188" s="259"/>
      <c r="L188" s="264"/>
      <c r="M188" s="265"/>
      <c r="N188" s="266"/>
      <c r="O188" s="266"/>
      <c r="P188" s="266"/>
      <c r="Q188" s="266"/>
      <c r="R188" s="266"/>
      <c r="S188" s="266"/>
      <c r="T188" s="267"/>
      <c r="U188" s="14"/>
      <c r="V188" s="14"/>
      <c r="W188" s="14"/>
      <c r="X188" s="14"/>
      <c r="Y188" s="14"/>
      <c r="Z188" s="14"/>
      <c r="AA188" s="14"/>
      <c r="AB188" s="14"/>
      <c r="AC188" s="14"/>
      <c r="AD188" s="14"/>
      <c r="AE188" s="14"/>
      <c r="AT188" s="268" t="s">
        <v>159</v>
      </c>
      <c r="AU188" s="268" t="s">
        <v>99</v>
      </c>
      <c r="AV188" s="14" t="s">
        <v>99</v>
      </c>
      <c r="AW188" s="14" t="s">
        <v>48</v>
      </c>
      <c r="AX188" s="14" t="s">
        <v>91</v>
      </c>
      <c r="AY188" s="268" t="s">
        <v>145</v>
      </c>
    </row>
    <row r="189" s="13" customFormat="1">
      <c r="A189" s="13"/>
      <c r="B189" s="248"/>
      <c r="C189" s="249"/>
      <c r="D189" s="241" t="s">
        <v>159</v>
      </c>
      <c r="E189" s="250" t="s">
        <v>1</v>
      </c>
      <c r="F189" s="251" t="s">
        <v>178</v>
      </c>
      <c r="G189" s="249"/>
      <c r="H189" s="250" t="s">
        <v>1</v>
      </c>
      <c r="I189" s="252"/>
      <c r="J189" s="249"/>
      <c r="K189" s="249"/>
      <c r="L189" s="253"/>
      <c r="M189" s="254"/>
      <c r="N189" s="255"/>
      <c r="O189" s="255"/>
      <c r="P189" s="255"/>
      <c r="Q189" s="255"/>
      <c r="R189" s="255"/>
      <c r="S189" s="255"/>
      <c r="T189" s="256"/>
      <c r="U189" s="13"/>
      <c r="V189" s="13"/>
      <c r="W189" s="13"/>
      <c r="X189" s="13"/>
      <c r="Y189" s="13"/>
      <c r="Z189" s="13"/>
      <c r="AA189" s="13"/>
      <c r="AB189" s="13"/>
      <c r="AC189" s="13"/>
      <c r="AD189" s="13"/>
      <c r="AE189" s="13"/>
      <c r="AT189" s="257" t="s">
        <v>159</v>
      </c>
      <c r="AU189" s="257" t="s">
        <v>99</v>
      </c>
      <c r="AV189" s="13" t="s">
        <v>23</v>
      </c>
      <c r="AW189" s="13" t="s">
        <v>48</v>
      </c>
      <c r="AX189" s="13" t="s">
        <v>91</v>
      </c>
      <c r="AY189" s="257" t="s">
        <v>145</v>
      </c>
    </row>
    <row r="190" s="14" customFormat="1">
      <c r="A190" s="14"/>
      <c r="B190" s="258"/>
      <c r="C190" s="259"/>
      <c r="D190" s="241" t="s">
        <v>159</v>
      </c>
      <c r="E190" s="260" t="s">
        <v>1</v>
      </c>
      <c r="F190" s="261" t="s">
        <v>179</v>
      </c>
      <c r="G190" s="259"/>
      <c r="H190" s="262">
        <v>1.8</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159</v>
      </c>
      <c r="AU190" s="268" t="s">
        <v>99</v>
      </c>
      <c r="AV190" s="14" t="s">
        <v>99</v>
      </c>
      <c r="AW190" s="14" t="s">
        <v>48</v>
      </c>
      <c r="AX190" s="14" t="s">
        <v>91</v>
      </c>
      <c r="AY190" s="268" t="s">
        <v>145</v>
      </c>
    </row>
    <row r="191" s="13" customFormat="1">
      <c r="A191" s="13"/>
      <c r="B191" s="248"/>
      <c r="C191" s="249"/>
      <c r="D191" s="241" t="s">
        <v>159</v>
      </c>
      <c r="E191" s="250" t="s">
        <v>1</v>
      </c>
      <c r="F191" s="251" t="s">
        <v>186</v>
      </c>
      <c r="G191" s="249"/>
      <c r="H191" s="250" t="s">
        <v>1</v>
      </c>
      <c r="I191" s="252"/>
      <c r="J191" s="249"/>
      <c r="K191" s="249"/>
      <c r="L191" s="253"/>
      <c r="M191" s="254"/>
      <c r="N191" s="255"/>
      <c r="O191" s="255"/>
      <c r="P191" s="255"/>
      <c r="Q191" s="255"/>
      <c r="R191" s="255"/>
      <c r="S191" s="255"/>
      <c r="T191" s="256"/>
      <c r="U191" s="13"/>
      <c r="V191" s="13"/>
      <c r="W191" s="13"/>
      <c r="X191" s="13"/>
      <c r="Y191" s="13"/>
      <c r="Z191" s="13"/>
      <c r="AA191" s="13"/>
      <c r="AB191" s="13"/>
      <c r="AC191" s="13"/>
      <c r="AD191" s="13"/>
      <c r="AE191" s="13"/>
      <c r="AT191" s="257" t="s">
        <v>159</v>
      </c>
      <c r="AU191" s="257" t="s">
        <v>99</v>
      </c>
      <c r="AV191" s="13" t="s">
        <v>23</v>
      </c>
      <c r="AW191" s="13" t="s">
        <v>48</v>
      </c>
      <c r="AX191" s="13" t="s">
        <v>91</v>
      </c>
      <c r="AY191" s="257" t="s">
        <v>145</v>
      </c>
    </row>
    <row r="192" s="14" customFormat="1">
      <c r="A192" s="14"/>
      <c r="B192" s="258"/>
      <c r="C192" s="259"/>
      <c r="D192" s="241" t="s">
        <v>159</v>
      </c>
      <c r="E192" s="260" t="s">
        <v>1</v>
      </c>
      <c r="F192" s="261" t="s">
        <v>202</v>
      </c>
      <c r="G192" s="259"/>
      <c r="H192" s="262">
        <v>-5</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159</v>
      </c>
      <c r="AU192" s="268" t="s">
        <v>99</v>
      </c>
      <c r="AV192" s="14" t="s">
        <v>99</v>
      </c>
      <c r="AW192" s="14" t="s">
        <v>48</v>
      </c>
      <c r="AX192" s="14" t="s">
        <v>91</v>
      </c>
      <c r="AY192" s="268" t="s">
        <v>145</v>
      </c>
    </row>
    <row r="193" s="15" customFormat="1">
      <c r="A193" s="15"/>
      <c r="B193" s="270"/>
      <c r="C193" s="271"/>
      <c r="D193" s="241" t="s">
        <v>159</v>
      </c>
      <c r="E193" s="272" t="s">
        <v>1</v>
      </c>
      <c r="F193" s="273" t="s">
        <v>210</v>
      </c>
      <c r="G193" s="271"/>
      <c r="H193" s="274">
        <v>27.799999999999997</v>
      </c>
      <c r="I193" s="275"/>
      <c r="J193" s="271"/>
      <c r="K193" s="271"/>
      <c r="L193" s="276"/>
      <c r="M193" s="277"/>
      <c r="N193" s="278"/>
      <c r="O193" s="278"/>
      <c r="P193" s="278"/>
      <c r="Q193" s="278"/>
      <c r="R193" s="278"/>
      <c r="S193" s="278"/>
      <c r="T193" s="279"/>
      <c r="U193" s="15"/>
      <c r="V193" s="15"/>
      <c r="W193" s="15"/>
      <c r="X193" s="15"/>
      <c r="Y193" s="15"/>
      <c r="Z193" s="15"/>
      <c r="AA193" s="15"/>
      <c r="AB193" s="15"/>
      <c r="AC193" s="15"/>
      <c r="AD193" s="15"/>
      <c r="AE193" s="15"/>
      <c r="AT193" s="280" t="s">
        <v>159</v>
      </c>
      <c r="AU193" s="280" t="s">
        <v>99</v>
      </c>
      <c r="AV193" s="15" t="s">
        <v>172</v>
      </c>
      <c r="AW193" s="15" t="s">
        <v>48</v>
      </c>
      <c r="AX193" s="15" t="s">
        <v>91</v>
      </c>
      <c r="AY193" s="280" t="s">
        <v>145</v>
      </c>
    </row>
    <row r="194" s="14" customFormat="1">
      <c r="A194" s="14"/>
      <c r="B194" s="258"/>
      <c r="C194" s="259"/>
      <c r="D194" s="241" t="s">
        <v>159</v>
      </c>
      <c r="E194" s="260" t="s">
        <v>1</v>
      </c>
      <c r="F194" s="261" t="s">
        <v>219</v>
      </c>
      <c r="G194" s="259"/>
      <c r="H194" s="262">
        <v>50.039999999999999</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159</v>
      </c>
      <c r="AU194" s="268" t="s">
        <v>99</v>
      </c>
      <c r="AV194" s="14" t="s">
        <v>99</v>
      </c>
      <c r="AW194" s="14" t="s">
        <v>48</v>
      </c>
      <c r="AX194" s="14" t="s">
        <v>23</v>
      </c>
      <c r="AY194" s="268" t="s">
        <v>145</v>
      </c>
    </row>
    <row r="195" s="2" customFormat="1" ht="16.5" customHeight="1">
      <c r="A195" s="40"/>
      <c r="B195" s="41"/>
      <c r="C195" s="228" t="s">
        <v>220</v>
      </c>
      <c r="D195" s="228" t="s">
        <v>148</v>
      </c>
      <c r="E195" s="229" t="s">
        <v>221</v>
      </c>
      <c r="F195" s="230" t="s">
        <v>222</v>
      </c>
      <c r="G195" s="231" t="s">
        <v>164</v>
      </c>
      <c r="H195" s="232">
        <v>5</v>
      </c>
      <c r="I195" s="233"/>
      <c r="J195" s="234">
        <f>ROUND(I195*H195,2)</f>
        <v>0</v>
      </c>
      <c r="K195" s="230" t="s">
        <v>152</v>
      </c>
      <c r="L195" s="46"/>
      <c r="M195" s="235" t="s">
        <v>1</v>
      </c>
      <c r="N195" s="236" t="s">
        <v>56</v>
      </c>
      <c r="O195" s="93"/>
      <c r="P195" s="237">
        <f>O195*H195</f>
        <v>0</v>
      </c>
      <c r="Q195" s="237">
        <v>0</v>
      </c>
      <c r="R195" s="237">
        <f>Q195*H195</f>
        <v>0</v>
      </c>
      <c r="S195" s="237">
        <v>0</v>
      </c>
      <c r="T195" s="238">
        <f>S195*H195</f>
        <v>0</v>
      </c>
      <c r="U195" s="40"/>
      <c r="V195" s="40"/>
      <c r="W195" s="40"/>
      <c r="X195" s="40"/>
      <c r="Y195" s="40"/>
      <c r="Z195" s="40"/>
      <c r="AA195" s="40"/>
      <c r="AB195" s="40"/>
      <c r="AC195" s="40"/>
      <c r="AD195" s="40"/>
      <c r="AE195" s="40"/>
      <c r="AR195" s="239" t="s">
        <v>153</v>
      </c>
      <c r="AT195" s="239" t="s">
        <v>148</v>
      </c>
      <c r="AU195" s="239" t="s">
        <v>99</v>
      </c>
      <c r="AY195" s="18" t="s">
        <v>145</v>
      </c>
      <c r="BE195" s="240">
        <f>IF(N195="základní",J195,0)</f>
        <v>0</v>
      </c>
      <c r="BF195" s="240">
        <f>IF(N195="snížená",J195,0)</f>
        <v>0</v>
      </c>
      <c r="BG195" s="240">
        <f>IF(N195="zákl. přenesená",J195,0)</f>
        <v>0</v>
      </c>
      <c r="BH195" s="240">
        <f>IF(N195="sníž. přenesená",J195,0)</f>
        <v>0</v>
      </c>
      <c r="BI195" s="240">
        <f>IF(N195="nulová",J195,0)</f>
        <v>0</v>
      </c>
      <c r="BJ195" s="18" t="s">
        <v>23</v>
      </c>
      <c r="BK195" s="240">
        <f>ROUND(I195*H195,2)</f>
        <v>0</v>
      </c>
      <c r="BL195" s="18" t="s">
        <v>153</v>
      </c>
      <c r="BM195" s="239" t="s">
        <v>223</v>
      </c>
    </row>
    <row r="196" s="2" customFormat="1">
      <c r="A196" s="40"/>
      <c r="B196" s="41"/>
      <c r="C196" s="42"/>
      <c r="D196" s="241" t="s">
        <v>155</v>
      </c>
      <c r="E196" s="42"/>
      <c r="F196" s="242" t="s">
        <v>224</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155</v>
      </c>
      <c r="AU196" s="18" t="s">
        <v>99</v>
      </c>
    </row>
    <row r="197" s="2" customFormat="1">
      <c r="A197" s="40"/>
      <c r="B197" s="41"/>
      <c r="C197" s="42"/>
      <c r="D197" s="246" t="s">
        <v>157</v>
      </c>
      <c r="E197" s="42"/>
      <c r="F197" s="247" t="s">
        <v>225</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157</v>
      </c>
      <c r="AU197" s="18" t="s">
        <v>99</v>
      </c>
    </row>
    <row r="198" s="13" customFormat="1">
      <c r="A198" s="13"/>
      <c r="B198" s="248"/>
      <c r="C198" s="249"/>
      <c r="D198" s="241" t="s">
        <v>159</v>
      </c>
      <c r="E198" s="250" t="s">
        <v>1</v>
      </c>
      <c r="F198" s="251" t="s">
        <v>186</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159</v>
      </c>
      <c r="AU198" s="257" t="s">
        <v>99</v>
      </c>
      <c r="AV198" s="13" t="s">
        <v>23</v>
      </c>
      <c r="AW198" s="13" t="s">
        <v>48</v>
      </c>
      <c r="AX198" s="13" t="s">
        <v>91</v>
      </c>
      <c r="AY198" s="257" t="s">
        <v>145</v>
      </c>
    </row>
    <row r="199" s="14" customFormat="1">
      <c r="A199" s="14"/>
      <c r="B199" s="258"/>
      <c r="C199" s="259"/>
      <c r="D199" s="241" t="s">
        <v>159</v>
      </c>
      <c r="E199" s="260" t="s">
        <v>1</v>
      </c>
      <c r="F199" s="261" t="s">
        <v>187</v>
      </c>
      <c r="G199" s="259"/>
      <c r="H199" s="262">
        <v>5</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159</v>
      </c>
      <c r="AU199" s="268" t="s">
        <v>99</v>
      </c>
      <c r="AV199" s="14" t="s">
        <v>99</v>
      </c>
      <c r="AW199" s="14" t="s">
        <v>48</v>
      </c>
      <c r="AX199" s="14" t="s">
        <v>23</v>
      </c>
      <c r="AY199" s="268" t="s">
        <v>145</v>
      </c>
    </row>
    <row r="200" s="2" customFormat="1" ht="37.8" customHeight="1">
      <c r="A200" s="40"/>
      <c r="B200" s="41"/>
      <c r="C200" s="228" t="s">
        <v>28</v>
      </c>
      <c r="D200" s="228" t="s">
        <v>148</v>
      </c>
      <c r="E200" s="229" t="s">
        <v>226</v>
      </c>
      <c r="F200" s="230" t="s">
        <v>227</v>
      </c>
      <c r="G200" s="231" t="s">
        <v>151</v>
      </c>
      <c r="H200" s="232">
        <v>218.12000000000001</v>
      </c>
      <c r="I200" s="233"/>
      <c r="J200" s="234">
        <f>ROUND(I200*H200,2)</f>
        <v>0</v>
      </c>
      <c r="K200" s="230" t="s">
        <v>152</v>
      </c>
      <c r="L200" s="46"/>
      <c r="M200" s="235" t="s">
        <v>1</v>
      </c>
      <c r="N200" s="236" t="s">
        <v>56</v>
      </c>
      <c r="O200" s="93"/>
      <c r="P200" s="237">
        <f>O200*H200</f>
        <v>0</v>
      </c>
      <c r="Q200" s="237">
        <v>0</v>
      </c>
      <c r="R200" s="237">
        <f>Q200*H200</f>
        <v>0</v>
      </c>
      <c r="S200" s="237">
        <v>0</v>
      </c>
      <c r="T200" s="238">
        <f>S200*H200</f>
        <v>0</v>
      </c>
      <c r="U200" s="40"/>
      <c r="V200" s="40"/>
      <c r="W200" s="40"/>
      <c r="X200" s="40"/>
      <c r="Y200" s="40"/>
      <c r="Z200" s="40"/>
      <c r="AA200" s="40"/>
      <c r="AB200" s="40"/>
      <c r="AC200" s="40"/>
      <c r="AD200" s="40"/>
      <c r="AE200" s="40"/>
      <c r="AR200" s="239" t="s">
        <v>153</v>
      </c>
      <c r="AT200" s="239" t="s">
        <v>148</v>
      </c>
      <c r="AU200" s="239" t="s">
        <v>99</v>
      </c>
      <c r="AY200" s="18" t="s">
        <v>145</v>
      </c>
      <c r="BE200" s="240">
        <f>IF(N200="základní",J200,0)</f>
        <v>0</v>
      </c>
      <c r="BF200" s="240">
        <f>IF(N200="snížená",J200,0)</f>
        <v>0</v>
      </c>
      <c r="BG200" s="240">
        <f>IF(N200="zákl. přenesená",J200,0)</f>
        <v>0</v>
      </c>
      <c r="BH200" s="240">
        <f>IF(N200="sníž. přenesená",J200,0)</f>
        <v>0</v>
      </c>
      <c r="BI200" s="240">
        <f>IF(N200="nulová",J200,0)</f>
        <v>0</v>
      </c>
      <c r="BJ200" s="18" t="s">
        <v>23</v>
      </c>
      <c r="BK200" s="240">
        <f>ROUND(I200*H200,2)</f>
        <v>0</v>
      </c>
      <c r="BL200" s="18" t="s">
        <v>153</v>
      </c>
      <c r="BM200" s="239" t="s">
        <v>228</v>
      </c>
    </row>
    <row r="201" s="2" customFormat="1">
      <c r="A201" s="40"/>
      <c r="B201" s="41"/>
      <c r="C201" s="42"/>
      <c r="D201" s="241" t="s">
        <v>155</v>
      </c>
      <c r="E201" s="42"/>
      <c r="F201" s="242" t="s">
        <v>229</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155</v>
      </c>
      <c r="AU201" s="18" t="s">
        <v>99</v>
      </c>
    </row>
    <row r="202" s="2" customFormat="1">
      <c r="A202" s="40"/>
      <c r="B202" s="41"/>
      <c r="C202" s="42"/>
      <c r="D202" s="246" t="s">
        <v>157</v>
      </c>
      <c r="E202" s="42"/>
      <c r="F202" s="247" t="s">
        <v>230</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157</v>
      </c>
      <c r="AU202" s="18" t="s">
        <v>99</v>
      </c>
    </row>
    <row r="203" s="2" customFormat="1">
      <c r="A203" s="40"/>
      <c r="B203" s="41"/>
      <c r="C203" s="42"/>
      <c r="D203" s="241" t="s">
        <v>168</v>
      </c>
      <c r="E203" s="42"/>
      <c r="F203" s="269" t="s">
        <v>231</v>
      </c>
      <c r="G203" s="42"/>
      <c r="H203" s="42"/>
      <c r="I203" s="243"/>
      <c r="J203" s="42"/>
      <c r="K203" s="42"/>
      <c r="L203" s="46"/>
      <c r="M203" s="244"/>
      <c r="N203" s="245"/>
      <c r="O203" s="93"/>
      <c r="P203" s="93"/>
      <c r="Q203" s="93"/>
      <c r="R203" s="93"/>
      <c r="S203" s="93"/>
      <c r="T203" s="94"/>
      <c r="U203" s="40"/>
      <c r="V203" s="40"/>
      <c r="W203" s="40"/>
      <c r="X203" s="40"/>
      <c r="Y203" s="40"/>
      <c r="Z203" s="40"/>
      <c r="AA203" s="40"/>
      <c r="AB203" s="40"/>
      <c r="AC203" s="40"/>
      <c r="AD203" s="40"/>
      <c r="AE203" s="40"/>
      <c r="AT203" s="18" t="s">
        <v>168</v>
      </c>
      <c r="AU203" s="18" t="s">
        <v>99</v>
      </c>
    </row>
    <row r="204" s="13" customFormat="1">
      <c r="A204" s="13"/>
      <c r="B204" s="248"/>
      <c r="C204" s="249"/>
      <c r="D204" s="241" t="s">
        <v>159</v>
      </c>
      <c r="E204" s="250" t="s">
        <v>1</v>
      </c>
      <c r="F204" s="251" t="s">
        <v>186</v>
      </c>
      <c r="G204" s="249"/>
      <c r="H204" s="250" t="s">
        <v>1</v>
      </c>
      <c r="I204" s="252"/>
      <c r="J204" s="249"/>
      <c r="K204" s="249"/>
      <c r="L204" s="253"/>
      <c r="M204" s="254"/>
      <c r="N204" s="255"/>
      <c r="O204" s="255"/>
      <c r="P204" s="255"/>
      <c r="Q204" s="255"/>
      <c r="R204" s="255"/>
      <c r="S204" s="255"/>
      <c r="T204" s="256"/>
      <c r="U204" s="13"/>
      <c r="V204" s="13"/>
      <c r="W204" s="13"/>
      <c r="X204" s="13"/>
      <c r="Y204" s="13"/>
      <c r="Z204" s="13"/>
      <c r="AA204" s="13"/>
      <c r="AB204" s="13"/>
      <c r="AC204" s="13"/>
      <c r="AD204" s="13"/>
      <c r="AE204" s="13"/>
      <c r="AT204" s="257" t="s">
        <v>159</v>
      </c>
      <c r="AU204" s="257" t="s">
        <v>99</v>
      </c>
      <c r="AV204" s="13" t="s">
        <v>23</v>
      </c>
      <c r="AW204" s="13" t="s">
        <v>48</v>
      </c>
      <c r="AX204" s="13" t="s">
        <v>91</v>
      </c>
      <c r="AY204" s="257" t="s">
        <v>145</v>
      </c>
    </row>
    <row r="205" s="14" customFormat="1">
      <c r="A205" s="14"/>
      <c r="B205" s="258"/>
      <c r="C205" s="259"/>
      <c r="D205" s="241" t="s">
        <v>159</v>
      </c>
      <c r="E205" s="260" t="s">
        <v>1</v>
      </c>
      <c r="F205" s="261" t="s">
        <v>232</v>
      </c>
      <c r="G205" s="259"/>
      <c r="H205" s="262">
        <v>49.619999999999997</v>
      </c>
      <c r="I205" s="263"/>
      <c r="J205" s="259"/>
      <c r="K205" s="259"/>
      <c r="L205" s="264"/>
      <c r="M205" s="265"/>
      <c r="N205" s="266"/>
      <c r="O205" s="266"/>
      <c r="P205" s="266"/>
      <c r="Q205" s="266"/>
      <c r="R205" s="266"/>
      <c r="S205" s="266"/>
      <c r="T205" s="267"/>
      <c r="U205" s="14"/>
      <c r="V205" s="14"/>
      <c r="W205" s="14"/>
      <c r="X205" s="14"/>
      <c r="Y205" s="14"/>
      <c r="Z205" s="14"/>
      <c r="AA205" s="14"/>
      <c r="AB205" s="14"/>
      <c r="AC205" s="14"/>
      <c r="AD205" s="14"/>
      <c r="AE205" s="14"/>
      <c r="AT205" s="268" t="s">
        <v>159</v>
      </c>
      <c r="AU205" s="268" t="s">
        <v>99</v>
      </c>
      <c r="AV205" s="14" t="s">
        <v>99</v>
      </c>
      <c r="AW205" s="14" t="s">
        <v>48</v>
      </c>
      <c r="AX205" s="14" t="s">
        <v>91</v>
      </c>
      <c r="AY205" s="268" t="s">
        <v>145</v>
      </c>
    </row>
    <row r="206" s="13" customFormat="1">
      <c r="A206" s="13"/>
      <c r="B206" s="248"/>
      <c r="C206" s="249"/>
      <c r="D206" s="241" t="s">
        <v>159</v>
      </c>
      <c r="E206" s="250" t="s">
        <v>1</v>
      </c>
      <c r="F206" s="251" t="s">
        <v>188</v>
      </c>
      <c r="G206" s="249"/>
      <c r="H206" s="250" t="s">
        <v>1</v>
      </c>
      <c r="I206" s="252"/>
      <c r="J206" s="249"/>
      <c r="K206" s="249"/>
      <c r="L206" s="253"/>
      <c r="M206" s="254"/>
      <c r="N206" s="255"/>
      <c r="O206" s="255"/>
      <c r="P206" s="255"/>
      <c r="Q206" s="255"/>
      <c r="R206" s="255"/>
      <c r="S206" s="255"/>
      <c r="T206" s="256"/>
      <c r="U206" s="13"/>
      <c r="V206" s="13"/>
      <c r="W206" s="13"/>
      <c r="X206" s="13"/>
      <c r="Y206" s="13"/>
      <c r="Z206" s="13"/>
      <c r="AA206" s="13"/>
      <c r="AB206" s="13"/>
      <c r="AC206" s="13"/>
      <c r="AD206" s="13"/>
      <c r="AE206" s="13"/>
      <c r="AT206" s="257" t="s">
        <v>159</v>
      </c>
      <c r="AU206" s="257" t="s">
        <v>99</v>
      </c>
      <c r="AV206" s="13" t="s">
        <v>23</v>
      </c>
      <c r="AW206" s="13" t="s">
        <v>48</v>
      </c>
      <c r="AX206" s="13" t="s">
        <v>91</v>
      </c>
      <c r="AY206" s="257" t="s">
        <v>145</v>
      </c>
    </row>
    <row r="207" s="14" customFormat="1">
      <c r="A207" s="14"/>
      <c r="B207" s="258"/>
      <c r="C207" s="259"/>
      <c r="D207" s="241" t="s">
        <v>159</v>
      </c>
      <c r="E207" s="260" t="s">
        <v>1</v>
      </c>
      <c r="F207" s="261" t="s">
        <v>233</v>
      </c>
      <c r="G207" s="259"/>
      <c r="H207" s="262">
        <v>168.5</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159</v>
      </c>
      <c r="AU207" s="268" t="s">
        <v>99</v>
      </c>
      <c r="AV207" s="14" t="s">
        <v>99</v>
      </c>
      <c r="AW207" s="14" t="s">
        <v>48</v>
      </c>
      <c r="AX207" s="14" t="s">
        <v>91</v>
      </c>
      <c r="AY207" s="268" t="s">
        <v>145</v>
      </c>
    </row>
    <row r="208" s="2" customFormat="1" ht="33" customHeight="1">
      <c r="A208" s="40"/>
      <c r="B208" s="41"/>
      <c r="C208" s="228" t="s">
        <v>234</v>
      </c>
      <c r="D208" s="228" t="s">
        <v>148</v>
      </c>
      <c r="E208" s="229" t="s">
        <v>235</v>
      </c>
      <c r="F208" s="230" t="s">
        <v>236</v>
      </c>
      <c r="G208" s="231" t="s">
        <v>151</v>
      </c>
      <c r="H208" s="232">
        <v>198.5</v>
      </c>
      <c r="I208" s="233"/>
      <c r="J208" s="234">
        <f>ROUND(I208*H208,2)</f>
        <v>0</v>
      </c>
      <c r="K208" s="230" t="s">
        <v>152</v>
      </c>
      <c r="L208" s="46"/>
      <c r="M208" s="235" t="s">
        <v>1</v>
      </c>
      <c r="N208" s="236" t="s">
        <v>56</v>
      </c>
      <c r="O208" s="93"/>
      <c r="P208" s="237">
        <f>O208*H208</f>
        <v>0</v>
      </c>
      <c r="Q208" s="237">
        <v>0</v>
      </c>
      <c r="R208" s="237">
        <f>Q208*H208</f>
        <v>0</v>
      </c>
      <c r="S208" s="237">
        <v>0</v>
      </c>
      <c r="T208" s="238">
        <f>S208*H208</f>
        <v>0</v>
      </c>
      <c r="U208" s="40"/>
      <c r="V208" s="40"/>
      <c r="W208" s="40"/>
      <c r="X208" s="40"/>
      <c r="Y208" s="40"/>
      <c r="Z208" s="40"/>
      <c r="AA208" s="40"/>
      <c r="AB208" s="40"/>
      <c r="AC208" s="40"/>
      <c r="AD208" s="40"/>
      <c r="AE208" s="40"/>
      <c r="AR208" s="239" t="s">
        <v>153</v>
      </c>
      <c r="AT208" s="239" t="s">
        <v>148</v>
      </c>
      <c r="AU208" s="239" t="s">
        <v>99</v>
      </c>
      <c r="AY208" s="18" t="s">
        <v>145</v>
      </c>
      <c r="BE208" s="240">
        <f>IF(N208="základní",J208,0)</f>
        <v>0</v>
      </c>
      <c r="BF208" s="240">
        <f>IF(N208="snížená",J208,0)</f>
        <v>0</v>
      </c>
      <c r="BG208" s="240">
        <f>IF(N208="zákl. přenesená",J208,0)</f>
        <v>0</v>
      </c>
      <c r="BH208" s="240">
        <f>IF(N208="sníž. přenesená",J208,0)</f>
        <v>0</v>
      </c>
      <c r="BI208" s="240">
        <f>IF(N208="nulová",J208,0)</f>
        <v>0</v>
      </c>
      <c r="BJ208" s="18" t="s">
        <v>23</v>
      </c>
      <c r="BK208" s="240">
        <f>ROUND(I208*H208,2)</f>
        <v>0</v>
      </c>
      <c r="BL208" s="18" t="s">
        <v>153</v>
      </c>
      <c r="BM208" s="239" t="s">
        <v>237</v>
      </c>
    </row>
    <row r="209" s="2" customFormat="1">
      <c r="A209" s="40"/>
      <c r="B209" s="41"/>
      <c r="C209" s="42"/>
      <c r="D209" s="241" t="s">
        <v>155</v>
      </c>
      <c r="E209" s="42"/>
      <c r="F209" s="242" t="s">
        <v>238</v>
      </c>
      <c r="G209" s="42"/>
      <c r="H209" s="42"/>
      <c r="I209" s="243"/>
      <c r="J209" s="42"/>
      <c r="K209" s="42"/>
      <c r="L209" s="46"/>
      <c r="M209" s="244"/>
      <c r="N209" s="245"/>
      <c r="O209" s="93"/>
      <c r="P209" s="93"/>
      <c r="Q209" s="93"/>
      <c r="R209" s="93"/>
      <c r="S209" s="93"/>
      <c r="T209" s="94"/>
      <c r="U209" s="40"/>
      <c r="V209" s="40"/>
      <c r="W209" s="40"/>
      <c r="X209" s="40"/>
      <c r="Y209" s="40"/>
      <c r="Z209" s="40"/>
      <c r="AA209" s="40"/>
      <c r="AB209" s="40"/>
      <c r="AC209" s="40"/>
      <c r="AD209" s="40"/>
      <c r="AE209" s="40"/>
      <c r="AT209" s="18" t="s">
        <v>155</v>
      </c>
      <c r="AU209" s="18" t="s">
        <v>99</v>
      </c>
    </row>
    <row r="210" s="2" customFormat="1">
      <c r="A210" s="40"/>
      <c r="B210" s="41"/>
      <c r="C210" s="42"/>
      <c r="D210" s="246" t="s">
        <v>157</v>
      </c>
      <c r="E210" s="42"/>
      <c r="F210" s="247" t="s">
        <v>239</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157</v>
      </c>
      <c r="AU210" s="18" t="s">
        <v>99</v>
      </c>
    </row>
    <row r="211" s="13" customFormat="1">
      <c r="A211" s="13"/>
      <c r="B211" s="248"/>
      <c r="C211" s="249"/>
      <c r="D211" s="241" t="s">
        <v>159</v>
      </c>
      <c r="E211" s="250" t="s">
        <v>1</v>
      </c>
      <c r="F211" s="251" t="s">
        <v>188</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159</v>
      </c>
      <c r="AU211" s="257" t="s">
        <v>99</v>
      </c>
      <c r="AV211" s="13" t="s">
        <v>23</v>
      </c>
      <c r="AW211" s="13" t="s">
        <v>48</v>
      </c>
      <c r="AX211" s="13" t="s">
        <v>91</v>
      </c>
      <c r="AY211" s="257" t="s">
        <v>145</v>
      </c>
    </row>
    <row r="212" s="14" customFormat="1">
      <c r="A212" s="14"/>
      <c r="B212" s="258"/>
      <c r="C212" s="259"/>
      <c r="D212" s="241" t="s">
        <v>159</v>
      </c>
      <c r="E212" s="260" t="s">
        <v>1</v>
      </c>
      <c r="F212" s="261" t="s">
        <v>240</v>
      </c>
      <c r="G212" s="259"/>
      <c r="H212" s="262">
        <v>198.5</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159</v>
      </c>
      <c r="AU212" s="268" t="s">
        <v>99</v>
      </c>
      <c r="AV212" s="14" t="s">
        <v>99</v>
      </c>
      <c r="AW212" s="14" t="s">
        <v>48</v>
      </c>
      <c r="AX212" s="14" t="s">
        <v>91</v>
      </c>
      <c r="AY212" s="268" t="s">
        <v>145</v>
      </c>
    </row>
    <row r="213" s="2" customFormat="1" ht="24.15" customHeight="1">
      <c r="A213" s="40"/>
      <c r="B213" s="41"/>
      <c r="C213" s="228" t="s">
        <v>241</v>
      </c>
      <c r="D213" s="228" t="s">
        <v>148</v>
      </c>
      <c r="E213" s="229" t="s">
        <v>242</v>
      </c>
      <c r="F213" s="230" t="s">
        <v>243</v>
      </c>
      <c r="G213" s="231" t="s">
        <v>151</v>
      </c>
      <c r="H213" s="232">
        <v>198.5</v>
      </c>
      <c r="I213" s="233"/>
      <c r="J213" s="234">
        <f>ROUND(I213*H213,2)</f>
        <v>0</v>
      </c>
      <c r="K213" s="230" t="s">
        <v>152</v>
      </c>
      <c r="L213" s="46"/>
      <c r="M213" s="235" t="s">
        <v>1</v>
      </c>
      <c r="N213" s="236" t="s">
        <v>56</v>
      </c>
      <c r="O213" s="93"/>
      <c r="P213" s="237">
        <f>O213*H213</f>
        <v>0</v>
      </c>
      <c r="Q213" s="237">
        <v>0</v>
      </c>
      <c r="R213" s="237">
        <f>Q213*H213</f>
        <v>0</v>
      </c>
      <c r="S213" s="237">
        <v>0</v>
      </c>
      <c r="T213" s="238">
        <f>S213*H213</f>
        <v>0</v>
      </c>
      <c r="U213" s="40"/>
      <c r="V213" s="40"/>
      <c r="W213" s="40"/>
      <c r="X213" s="40"/>
      <c r="Y213" s="40"/>
      <c r="Z213" s="40"/>
      <c r="AA213" s="40"/>
      <c r="AB213" s="40"/>
      <c r="AC213" s="40"/>
      <c r="AD213" s="40"/>
      <c r="AE213" s="40"/>
      <c r="AR213" s="239" t="s">
        <v>153</v>
      </c>
      <c r="AT213" s="239" t="s">
        <v>148</v>
      </c>
      <c r="AU213" s="239" t="s">
        <v>99</v>
      </c>
      <c r="AY213" s="18" t="s">
        <v>145</v>
      </c>
      <c r="BE213" s="240">
        <f>IF(N213="základní",J213,0)</f>
        <v>0</v>
      </c>
      <c r="BF213" s="240">
        <f>IF(N213="snížená",J213,0)</f>
        <v>0</v>
      </c>
      <c r="BG213" s="240">
        <f>IF(N213="zákl. přenesená",J213,0)</f>
        <v>0</v>
      </c>
      <c r="BH213" s="240">
        <f>IF(N213="sníž. přenesená",J213,0)</f>
        <v>0</v>
      </c>
      <c r="BI213" s="240">
        <f>IF(N213="nulová",J213,0)</f>
        <v>0</v>
      </c>
      <c r="BJ213" s="18" t="s">
        <v>23</v>
      </c>
      <c r="BK213" s="240">
        <f>ROUND(I213*H213,2)</f>
        <v>0</v>
      </c>
      <c r="BL213" s="18" t="s">
        <v>153</v>
      </c>
      <c r="BM213" s="239" t="s">
        <v>244</v>
      </c>
    </row>
    <row r="214" s="2" customFormat="1">
      <c r="A214" s="40"/>
      <c r="B214" s="41"/>
      <c r="C214" s="42"/>
      <c r="D214" s="241" t="s">
        <v>155</v>
      </c>
      <c r="E214" s="42"/>
      <c r="F214" s="242" t="s">
        <v>245</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155</v>
      </c>
      <c r="AU214" s="18" t="s">
        <v>99</v>
      </c>
    </row>
    <row r="215" s="2" customFormat="1">
      <c r="A215" s="40"/>
      <c r="B215" s="41"/>
      <c r="C215" s="42"/>
      <c r="D215" s="246" t="s">
        <v>157</v>
      </c>
      <c r="E215" s="42"/>
      <c r="F215" s="247" t="s">
        <v>246</v>
      </c>
      <c r="G215" s="42"/>
      <c r="H215" s="42"/>
      <c r="I215" s="243"/>
      <c r="J215" s="42"/>
      <c r="K215" s="42"/>
      <c r="L215" s="46"/>
      <c r="M215" s="244"/>
      <c r="N215" s="245"/>
      <c r="O215" s="93"/>
      <c r="P215" s="93"/>
      <c r="Q215" s="93"/>
      <c r="R215" s="93"/>
      <c r="S215" s="93"/>
      <c r="T215" s="94"/>
      <c r="U215" s="40"/>
      <c r="V215" s="40"/>
      <c r="W215" s="40"/>
      <c r="X215" s="40"/>
      <c r="Y215" s="40"/>
      <c r="Z215" s="40"/>
      <c r="AA215" s="40"/>
      <c r="AB215" s="40"/>
      <c r="AC215" s="40"/>
      <c r="AD215" s="40"/>
      <c r="AE215" s="40"/>
      <c r="AT215" s="18" t="s">
        <v>157</v>
      </c>
      <c r="AU215" s="18" t="s">
        <v>99</v>
      </c>
    </row>
    <row r="216" s="2" customFormat="1">
      <c r="A216" s="40"/>
      <c r="B216" s="41"/>
      <c r="C216" s="42"/>
      <c r="D216" s="241" t="s">
        <v>168</v>
      </c>
      <c r="E216" s="42"/>
      <c r="F216" s="269" t="s">
        <v>247</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168</v>
      </c>
      <c r="AU216" s="18" t="s">
        <v>99</v>
      </c>
    </row>
    <row r="217" s="13" customFormat="1">
      <c r="A217" s="13"/>
      <c r="B217" s="248"/>
      <c r="C217" s="249"/>
      <c r="D217" s="241" t="s">
        <v>159</v>
      </c>
      <c r="E217" s="250" t="s">
        <v>1</v>
      </c>
      <c r="F217" s="251" t="s">
        <v>248</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159</v>
      </c>
      <c r="AU217" s="257" t="s">
        <v>99</v>
      </c>
      <c r="AV217" s="13" t="s">
        <v>23</v>
      </c>
      <c r="AW217" s="13" t="s">
        <v>48</v>
      </c>
      <c r="AX217" s="13" t="s">
        <v>91</v>
      </c>
      <c r="AY217" s="257" t="s">
        <v>145</v>
      </c>
    </row>
    <row r="218" s="14" customFormat="1">
      <c r="A218" s="14"/>
      <c r="B218" s="258"/>
      <c r="C218" s="259"/>
      <c r="D218" s="241" t="s">
        <v>159</v>
      </c>
      <c r="E218" s="260" t="s">
        <v>1</v>
      </c>
      <c r="F218" s="261" t="s">
        <v>240</v>
      </c>
      <c r="G218" s="259"/>
      <c r="H218" s="262">
        <v>198.5</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159</v>
      </c>
      <c r="AU218" s="268" t="s">
        <v>99</v>
      </c>
      <c r="AV218" s="14" t="s">
        <v>99</v>
      </c>
      <c r="AW218" s="14" t="s">
        <v>48</v>
      </c>
      <c r="AX218" s="14" t="s">
        <v>23</v>
      </c>
      <c r="AY218" s="268" t="s">
        <v>145</v>
      </c>
    </row>
    <row r="219" s="2" customFormat="1" ht="16.5" customHeight="1">
      <c r="A219" s="40"/>
      <c r="B219" s="41"/>
      <c r="C219" s="281" t="s">
        <v>249</v>
      </c>
      <c r="D219" s="281" t="s">
        <v>250</v>
      </c>
      <c r="E219" s="282" t="s">
        <v>251</v>
      </c>
      <c r="F219" s="283" t="s">
        <v>252</v>
      </c>
      <c r="G219" s="284" t="s">
        <v>253</v>
      </c>
      <c r="H219" s="285">
        <v>3.9700000000000002</v>
      </c>
      <c r="I219" s="286"/>
      <c r="J219" s="287">
        <f>ROUND(I219*H219,2)</f>
        <v>0</v>
      </c>
      <c r="K219" s="283" t="s">
        <v>152</v>
      </c>
      <c r="L219" s="288"/>
      <c r="M219" s="289" t="s">
        <v>1</v>
      </c>
      <c r="N219" s="290" t="s">
        <v>56</v>
      </c>
      <c r="O219" s="93"/>
      <c r="P219" s="237">
        <f>O219*H219</f>
        <v>0</v>
      </c>
      <c r="Q219" s="237">
        <v>0.001</v>
      </c>
      <c r="R219" s="237">
        <f>Q219*H219</f>
        <v>0.0039700000000000004</v>
      </c>
      <c r="S219" s="237">
        <v>0</v>
      </c>
      <c r="T219" s="238">
        <f>S219*H219</f>
        <v>0</v>
      </c>
      <c r="U219" s="40"/>
      <c r="V219" s="40"/>
      <c r="W219" s="40"/>
      <c r="X219" s="40"/>
      <c r="Y219" s="40"/>
      <c r="Z219" s="40"/>
      <c r="AA219" s="40"/>
      <c r="AB219" s="40"/>
      <c r="AC219" s="40"/>
      <c r="AD219" s="40"/>
      <c r="AE219" s="40"/>
      <c r="AR219" s="239" t="s">
        <v>212</v>
      </c>
      <c r="AT219" s="239" t="s">
        <v>250</v>
      </c>
      <c r="AU219" s="239" t="s">
        <v>99</v>
      </c>
      <c r="AY219" s="18" t="s">
        <v>145</v>
      </c>
      <c r="BE219" s="240">
        <f>IF(N219="základní",J219,0)</f>
        <v>0</v>
      </c>
      <c r="BF219" s="240">
        <f>IF(N219="snížená",J219,0)</f>
        <v>0</v>
      </c>
      <c r="BG219" s="240">
        <f>IF(N219="zákl. přenesená",J219,0)</f>
        <v>0</v>
      </c>
      <c r="BH219" s="240">
        <f>IF(N219="sníž. přenesená",J219,0)</f>
        <v>0</v>
      </c>
      <c r="BI219" s="240">
        <f>IF(N219="nulová",J219,0)</f>
        <v>0</v>
      </c>
      <c r="BJ219" s="18" t="s">
        <v>23</v>
      </c>
      <c r="BK219" s="240">
        <f>ROUND(I219*H219,2)</f>
        <v>0</v>
      </c>
      <c r="BL219" s="18" t="s">
        <v>153</v>
      </c>
      <c r="BM219" s="239" t="s">
        <v>254</v>
      </c>
    </row>
    <row r="220" s="2" customFormat="1">
      <c r="A220" s="40"/>
      <c r="B220" s="41"/>
      <c r="C220" s="42"/>
      <c r="D220" s="241" t="s">
        <v>155</v>
      </c>
      <c r="E220" s="42"/>
      <c r="F220" s="242" t="s">
        <v>252</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155</v>
      </c>
      <c r="AU220" s="18" t="s">
        <v>99</v>
      </c>
    </row>
    <row r="221" s="13" customFormat="1">
      <c r="A221" s="13"/>
      <c r="B221" s="248"/>
      <c r="C221" s="249"/>
      <c r="D221" s="241" t="s">
        <v>159</v>
      </c>
      <c r="E221" s="250" t="s">
        <v>1</v>
      </c>
      <c r="F221" s="251" t="s">
        <v>188</v>
      </c>
      <c r="G221" s="249"/>
      <c r="H221" s="250" t="s">
        <v>1</v>
      </c>
      <c r="I221" s="252"/>
      <c r="J221" s="249"/>
      <c r="K221" s="249"/>
      <c r="L221" s="253"/>
      <c r="M221" s="254"/>
      <c r="N221" s="255"/>
      <c r="O221" s="255"/>
      <c r="P221" s="255"/>
      <c r="Q221" s="255"/>
      <c r="R221" s="255"/>
      <c r="S221" s="255"/>
      <c r="T221" s="256"/>
      <c r="U221" s="13"/>
      <c r="V221" s="13"/>
      <c r="W221" s="13"/>
      <c r="X221" s="13"/>
      <c r="Y221" s="13"/>
      <c r="Z221" s="13"/>
      <c r="AA221" s="13"/>
      <c r="AB221" s="13"/>
      <c r="AC221" s="13"/>
      <c r="AD221" s="13"/>
      <c r="AE221" s="13"/>
      <c r="AT221" s="257" t="s">
        <v>159</v>
      </c>
      <c r="AU221" s="257" t="s">
        <v>99</v>
      </c>
      <c r="AV221" s="13" t="s">
        <v>23</v>
      </c>
      <c r="AW221" s="13" t="s">
        <v>48</v>
      </c>
      <c r="AX221" s="13" t="s">
        <v>91</v>
      </c>
      <c r="AY221" s="257" t="s">
        <v>145</v>
      </c>
    </row>
    <row r="222" s="14" customFormat="1">
      <c r="A222" s="14"/>
      <c r="B222" s="258"/>
      <c r="C222" s="259"/>
      <c r="D222" s="241" t="s">
        <v>159</v>
      </c>
      <c r="E222" s="260" t="s">
        <v>1</v>
      </c>
      <c r="F222" s="261" t="s">
        <v>255</v>
      </c>
      <c r="G222" s="259"/>
      <c r="H222" s="262">
        <v>3.9700000000000002</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159</v>
      </c>
      <c r="AU222" s="268" t="s">
        <v>99</v>
      </c>
      <c r="AV222" s="14" t="s">
        <v>99</v>
      </c>
      <c r="AW222" s="14" t="s">
        <v>48</v>
      </c>
      <c r="AX222" s="14" t="s">
        <v>23</v>
      </c>
      <c r="AY222" s="268" t="s">
        <v>145</v>
      </c>
    </row>
    <row r="223" s="2" customFormat="1" ht="21.75" customHeight="1">
      <c r="A223" s="40"/>
      <c r="B223" s="41"/>
      <c r="C223" s="228" t="s">
        <v>256</v>
      </c>
      <c r="D223" s="228" t="s">
        <v>148</v>
      </c>
      <c r="E223" s="229" t="s">
        <v>257</v>
      </c>
      <c r="F223" s="230" t="s">
        <v>258</v>
      </c>
      <c r="G223" s="231" t="s">
        <v>151</v>
      </c>
      <c r="H223" s="232">
        <v>198.5</v>
      </c>
      <c r="I223" s="233"/>
      <c r="J223" s="234">
        <f>ROUND(I223*H223,2)</f>
        <v>0</v>
      </c>
      <c r="K223" s="230" t="s">
        <v>152</v>
      </c>
      <c r="L223" s="46"/>
      <c r="M223" s="235" t="s">
        <v>1</v>
      </c>
      <c r="N223" s="236" t="s">
        <v>56</v>
      </c>
      <c r="O223" s="93"/>
      <c r="P223" s="237">
        <f>O223*H223</f>
        <v>0</v>
      </c>
      <c r="Q223" s="237">
        <v>0</v>
      </c>
      <c r="R223" s="237">
        <f>Q223*H223</f>
        <v>0</v>
      </c>
      <c r="S223" s="237">
        <v>0</v>
      </c>
      <c r="T223" s="238">
        <f>S223*H223</f>
        <v>0</v>
      </c>
      <c r="U223" s="40"/>
      <c r="V223" s="40"/>
      <c r="W223" s="40"/>
      <c r="X223" s="40"/>
      <c r="Y223" s="40"/>
      <c r="Z223" s="40"/>
      <c r="AA223" s="40"/>
      <c r="AB223" s="40"/>
      <c r="AC223" s="40"/>
      <c r="AD223" s="40"/>
      <c r="AE223" s="40"/>
      <c r="AR223" s="239" t="s">
        <v>153</v>
      </c>
      <c r="AT223" s="239" t="s">
        <v>148</v>
      </c>
      <c r="AU223" s="239" t="s">
        <v>99</v>
      </c>
      <c r="AY223" s="18" t="s">
        <v>145</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153</v>
      </c>
      <c r="BM223" s="239" t="s">
        <v>259</v>
      </c>
    </row>
    <row r="224" s="2" customFormat="1">
      <c r="A224" s="40"/>
      <c r="B224" s="41"/>
      <c r="C224" s="42"/>
      <c r="D224" s="241" t="s">
        <v>155</v>
      </c>
      <c r="E224" s="42"/>
      <c r="F224" s="242" t="s">
        <v>260</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155</v>
      </c>
      <c r="AU224" s="18" t="s">
        <v>99</v>
      </c>
    </row>
    <row r="225" s="2" customFormat="1">
      <c r="A225" s="40"/>
      <c r="B225" s="41"/>
      <c r="C225" s="42"/>
      <c r="D225" s="246" t="s">
        <v>157</v>
      </c>
      <c r="E225" s="42"/>
      <c r="F225" s="247" t="s">
        <v>261</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157</v>
      </c>
      <c r="AU225" s="18" t="s">
        <v>99</v>
      </c>
    </row>
    <row r="226" s="2" customFormat="1">
      <c r="A226" s="40"/>
      <c r="B226" s="41"/>
      <c r="C226" s="42"/>
      <c r="D226" s="241" t="s">
        <v>168</v>
      </c>
      <c r="E226" s="42"/>
      <c r="F226" s="269" t="s">
        <v>262</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168</v>
      </c>
      <c r="AU226" s="18" t="s">
        <v>99</v>
      </c>
    </row>
    <row r="227" s="13" customFormat="1">
      <c r="A227" s="13"/>
      <c r="B227" s="248"/>
      <c r="C227" s="249"/>
      <c r="D227" s="241" t="s">
        <v>159</v>
      </c>
      <c r="E227" s="250" t="s">
        <v>1</v>
      </c>
      <c r="F227" s="251" t="s">
        <v>188</v>
      </c>
      <c r="G227" s="249"/>
      <c r="H227" s="250" t="s">
        <v>1</v>
      </c>
      <c r="I227" s="252"/>
      <c r="J227" s="249"/>
      <c r="K227" s="249"/>
      <c r="L227" s="253"/>
      <c r="M227" s="254"/>
      <c r="N227" s="255"/>
      <c r="O227" s="255"/>
      <c r="P227" s="255"/>
      <c r="Q227" s="255"/>
      <c r="R227" s="255"/>
      <c r="S227" s="255"/>
      <c r="T227" s="256"/>
      <c r="U227" s="13"/>
      <c r="V227" s="13"/>
      <c r="W227" s="13"/>
      <c r="X227" s="13"/>
      <c r="Y227" s="13"/>
      <c r="Z227" s="13"/>
      <c r="AA227" s="13"/>
      <c r="AB227" s="13"/>
      <c r="AC227" s="13"/>
      <c r="AD227" s="13"/>
      <c r="AE227" s="13"/>
      <c r="AT227" s="257" t="s">
        <v>159</v>
      </c>
      <c r="AU227" s="257" t="s">
        <v>99</v>
      </c>
      <c r="AV227" s="13" t="s">
        <v>23</v>
      </c>
      <c r="AW227" s="13" t="s">
        <v>48</v>
      </c>
      <c r="AX227" s="13" t="s">
        <v>91</v>
      </c>
      <c r="AY227" s="257" t="s">
        <v>145</v>
      </c>
    </row>
    <row r="228" s="14" customFormat="1">
      <c r="A228" s="14"/>
      <c r="B228" s="258"/>
      <c r="C228" s="259"/>
      <c r="D228" s="241" t="s">
        <v>159</v>
      </c>
      <c r="E228" s="260" t="s">
        <v>1</v>
      </c>
      <c r="F228" s="261" t="s">
        <v>240</v>
      </c>
      <c r="G228" s="259"/>
      <c r="H228" s="262">
        <v>198.5</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159</v>
      </c>
      <c r="AU228" s="268" t="s">
        <v>99</v>
      </c>
      <c r="AV228" s="14" t="s">
        <v>99</v>
      </c>
      <c r="AW228" s="14" t="s">
        <v>48</v>
      </c>
      <c r="AX228" s="14" t="s">
        <v>23</v>
      </c>
      <c r="AY228" s="268" t="s">
        <v>145</v>
      </c>
    </row>
    <row r="229" s="2" customFormat="1" ht="21.75" customHeight="1">
      <c r="A229" s="40"/>
      <c r="B229" s="41"/>
      <c r="C229" s="228" t="s">
        <v>8</v>
      </c>
      <c r="D229" s="228" t="s">
        <v>148</v>
      </c>
      <c r="E229" s="229" t="s">
        <v>263</v>
      </c>
      <c r="F229" s="230" t="s">
        <v>264</v>
      </c>
      <c r="G229" s="231" t="s">
        <v>151</v>
      </c>
      <c r="H229" s="232">
        <v>198.5</v>
      </c>
      <c r="I229" s="233"/>
      <c r="J229" s="234">
        <f>ROUND(I229*H229,2)</f>
        <v>0</v>
      </c>
      <c r="K229" s="230" t="s">
        <v>152</v>
      </c>
      <c r="L229" s="46"/>
      <c r="M229" s="235" t="s">
        <v>1</v>
      </c>
      <c r="N229" s="236" t="s">
        <v>56</v>
      </c>
      <c r="O229" s="93"/>
      <c r="P229" s="237">
        <f>O229*H229</f>
        <v>0</v>
      </c>
      <c r="Q229" s="237">
        <v>0</v>
      </c>
      <c r="R229" s="237">
        <f>Q229*H229</f>
        <v>0</v>
      </c>
      <c r="S229" s="237">
        <v>0</v>
      </c>
      <c r="T229" s="238">
        <f>S229*H229</f>
        <v>0</v>
      </c>
      <c r="U229" s="40"/>
      <c r="V229" s="40"/>
      <c r="W229" s="40"/>
      <c r="X229" s="40"/>
      <c r="Y229" s="40"/>
      <c r="Z229" s="40"/>
      <c r="AA229" s="40"/>
      <c r="AB229" s="40"/>
      <c r="AC229" s="40"/>
      <c r="AD229" s="40"/>
      <c r="AE229" s="40"/>
      <c r="AR229" s="239" t="s">
        <v>153</v>
      </c>
      <c r="AT229" s="239" t="s">
        <v>148</v>
      </c>
      <c r="AU229" s="239" t="s">
        <v>99</v>
      </c>
      <c r="AY229" s="18" t="s">
        <v>145</v>
      </c>
      <c r="BE229" s="240">
        <f>IF(N229="základní",J229,0)</f>
        <v>0</v>
      </c>
      <c r="BF229" s="240">
        <f>IF(N229="snížená",J229,0)</f>
        <v>0</v>
      </c>
      <c r="BG229" s="240">
        <f>IF(N229="zákl. přenesená",J229,0)</f>
        <v>0</v>
      </c>
      <c r="BH229" s="240">
        <f>IF(N229="sníž. přenesená",J229,0)</f>
        <v>0</v>
      </c>
      <c r="BI229" s="240">
        <f>IF(N229="nulová",J229,0)</f>
        <v>0</v>
      </c>
      <c r="BJ229" s="18" t="s">
        <v>23</v>
      </c>
      <c r="BK229" s="240">
        <f>ROUND(I229*H229,2)</f>
        <v>0</v>
      </c>
      <c r="BL229" s="18" t="s">
        <v>153</v>
      </c>
      <c r="BM229" s="239" t="s">
        <v>265</v>
      </c>
    </row>
    <row r="230" s="2" customFormat="1">
      <c r="A230" s="40"/>
      <c r="B230" s="41"/>
      <c r="C230" s="42"/>
      <c r="D230" s="241" t="s">
        <v>155</v>
      </c>
      <c r="E230" s="42"/>
      <c r="F230" s="242" t="s">
        <v>266</v>
      </c>
      <c r="G230" s="42"/>
      <c r="H230" s="42"/>
      <c r="I230" s="243"/>
      <c r="J230" s="42"/>
      <c r="K230" s="42"/>
      <c r="L230" s="46"/>
      <c r="M230" s="244"/>
      <c r="N230" s="245"/>
      <c r="O230" s="93"/>
      <c r="P230" s="93"/>
      <c r="Q230" s="93"/>
      <c r="R230" s="93"/>
      <c r="S230" s="93"/>
      <c r="T230" s="94"/>
      <c r="U230" s="40"/>
      <c r="V230" s="40"/>
      <c r="W230" s="40"/>
      <c r="X230" s="40"/>
      <c r="Y230" s="40"/>
      <c r="Z230" s="40"/>
      <c r="AA230" s="40"/>
      <c r="AB230" s="40"/>
      <c r="AC230" s="40"/>
      <c r="AD230" s="40"/>
      <c r="AE230" s="40"/>
      <c r="AT230" s="18" t="s">
        <v>155</v>
      </c>
      <c r="AU230" s="18" t="s">
        <v>99</v>
      </c>
    </row>
    <row r="231" s="2" customFormat="1">
      <c r="A231" s="40"/>
      <c r="B231" s="41"/>
      <c r="C231" s="42"/>
      <c r="D231" s="246" t="s">
        <v>157</v>
      </c>
      <c r="E231" s="42"/>
      <c r="F231" s="247" t="s">
        <v>267</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157</v>
      </c>
      <c r="AU231" s="18" t="s">
        <v>99</v>
      </c>
    </row>
    <row r="232" s="2" customFormat="1">
      <c r="A232" s="40"/>
      <c r="B232" s="41"/>
      <c r="C232" s="42"/>
      <c r="D232" s="241" t="s">
        <v>168</v>
      </c>
      <c r="E232" s="42"/>
      <c r="F232" s="269" t="s">
        <v>268</v>
      </c>
      <c r="G232" s="42"/>
      <c r="H232" s="42"/>
      <c r="I232" s="243"/>
      <c r="J232" s="42"/>
      <c r="K232" s="42"/>
      <c r="L232" s="46"/>
      <c r="M232" s="244"/>
      <c r="N232" s="245"/>
      <c r="O232" s="93"/>
      <c r="P232" s="93"/>
      <c r="Q232" s="93"/>
      <c r="R232" s="93"/>
      <c r="S232" s="93"/>
      <c r="T232" s="94"/>
      <c r="U232" s="40"/>
      <c r="V232" s="40"/>
      <c r="W232" s="40"/>
      <c r="X232" s="40"/>
      <c r="Y232" s="40"/>
      <c r="Z232" s="40"/>
      <c r="AA232" s="40"/>
      <c r="AB232" s="40"/>
      <c r="AC232" s="40"/>
      <c r="AD232" s="40"/>
      <c r="AE232" s="40"/>
      <c r="AT232" s="18" t="s">
        <v>168</v>
      </c>
      <c r="AU232" s="18" t="s">
        <v>99</v>
      </c>
    </row>
    <row r="233" s="13" customFormat="1">
      <c r="A233" s="13"/>
      <c r="B233" s="248"/>
      <c r="C233" s="249"/>
      <c r="D233" s="241" t="s">
        <v>159</v>
      </c>
      <c r="E233" s="250" t="s">
        <v>1</v>
      </c>
      <c r="F233" s="251" t="s">
        <v>188</v>
      </c>
      <c r="G233" s="249"/>
      <c r="H233" s="250" t="s">
        <v>1</v>
      </c>
      <c r="I233" s="252"/>
      <c r="J233" s="249"/>
      <c r="K233" s="249"/>
      <c r="L233" s="253"/>
      <c r="M233" s="254"/>
      <c r="N233" s="255"/>
      <c r="O233" s="255"/>
      <c r="P233" s="255"/>
      <c r="Q233" s="255"/>
      <c r="R233" s="255"/>
      <c r="S233" s="255"/>
      <c r="T233" s="256"/>
      <c r="U233" s="13"/>
      <c r="V233" s="13"/>
      <c r="W233" s="13"/>
      <c r="X233" s="13"/>
      <c r="Y233" s="13"/>
      <c r="Z233" s="13"/>
      <c r="AA233" s="13"/>
      <c r="AB233" s="13"/>
      <c r="AC233" s="13"/>
      <c r="AD233" s="13"/>
      <c r="AE233" s="13"/>
      <c r="AT233" s="257" t="s">
        <v>159</v>
      </c>
      <c r="AU233" s="257" t="s">
        <v>99</v>
      </c>
      <c r="AV233" s="13" t="s">
        <v>23</v>
      </c>
      <c r="AW233" s="13" t="s">
        <v>48</v>
      </c>
      <c r="AX233" s="13" t="s">
        <v>91</v>
      </c>
      <c r="AY233" s="257" t="s">
        <v>145</v>
      </c>
    </row>
    <row r="234" s="14" customFormat="1">
      <c r="A234" s="14"/>
      <c r="B234" s="258"/>
      <c r="C234" s="259"/>
      <c r="D234" s="241" t="s">
        <v>159</v>
      </c>
      <c r="E234" s="260" t="s">
        <v>1</v>
      </c>
      <c r="F234" s="261" t="s">
        <v>240</v>
      </c>
      <c r="G234" s="259"/>
      <c r="H234" s="262">
        <v>198.5</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159</v>
      </c>
      <c r="AU234" s="268" t="s">
        <v>99</v>
      </c>
      <c r="AV234" s="14" t="s">
        <v>99</v>
      </c>
      <c r="AW234" s="14" t="s">
        <v>48</v>
      </c>
      <c r="AX234" s="14" t="s">
        <v>23</v>
      </c>
      <c r="AY234" s="268" t="s">
        <v>145</v>
      </c>
    </row>
    <row r="235" s="2" customFormat="1" ht="21.75" customHeight="1">
      <c r="A235" s="40"/>
      <c r="B235" s="41"/>
      <c r="C235" s="228" t="s">
        <v>269</v>
      </c>
      <c r="D235" s="228" t="s">
        <v>148</v>
      </c>
      <c r="E235" s="229" t="s">
        <v>270</v>
      </c>
      <c r="F235" s="230" t="s">
        <v>271</v>
      </c>
      <c r="G235" s="231" t="s">
        <v>151</v>
      </c>
      <c r="H235" s="232">
        <v>198.5</v>
      </c>
      <c r="I235" s="233"/>
      <c r="J235" s="234">
        <f>ROUND(I235*H235,2)</f>
        <v>0</v>
      </c>
      <c r="K235" s="230" t="s">
        <v>152</v>
      </c>
      <c r="L235" s="46"/>
      <c r="M235" s="235" t="s">
        <v>1</v>
      </c>
      <c r="N235" s="236" t="s">
        <v>56</v>
      </c>
      <c r="O235" s="93"/>
      <c r="P235" s="237">
        <f>O235*H235</f>
        <v>0</v>
      </c>
      <c r="Q235" s="237">
        <v>0</v>
      </c>
      <c r="R235" s="237">
        <f>Q235*H235</f>
        <v>0</v>
      </c>
      <c r="S235" s="237">
        <v>0</v>
      </c>
      <c r="T235" s="238">
        <f>S235*H235</f>
        <v>0</v>
      </c>
      <c r="U235" s="40"/>
      <c r="V235" s="40"/>
      <c r="W235" s="40"/>
      <c r="X235" s="40"/>
      <c r="Y235" s="40"/>
      <c r="Z235" s="40"/>
      <c r="AA235" s="40"/>
      <c r="AB235" s="40"/>
      <c r="AC235" s="40"/>
      <c r="AD235" s="40"/>
      <c r="AE235" s="40"/>
      <c r="AR235" s="239" t="s">
        <v>153</v>
      </c>
      <c r="AT235" s="239" t="s">
        <v>148</v>
      </c>
      <c r="AU235" s="239" t="s">
        <v>99</v>
      </c>
      <c r="AY235" s="18" t="s">
        <v>145</v>
      </c>
      <c r="BE235" s="240">
        <f>IF(N235="základní",J235,0)</f>
        <v>0</v>
      </c>
      <c r="BF235" s="240">
        <f>IF(N235="snížená",J235,0)</f>
        <v>0</v>
      </c>
      <c r="BG235" s="240">
        <f>IF(N235="zákl. přenesená",J235,0)</f>
        <v>0</v>
      </c>
      <c r="BH235" s="240">
        <f>IF(N235="sníž. přenesená",J235,0)</f>
        <v>0</v>
      </c>
      <c r="BI235" s="240">
        <f>IF(N235="nulová",J235,0)</f>
        <v>0</v>
      </c>
      <c r="BJ235" s="18" t="s">
        <v>23</v>
      </c>
      <c r="BK235" s="240">
        <f>ROUND(I235*H235,2)</f>
        <v>0</v>
      </c>
      <c r="BL235" s="18" t="s">
        <v>153</v>
      </c>
      <c r="BM235" s="239" t="s">
        <v>272</v>
      </c>
    </row>
    <row r="236" s="2" customFormat="1">
      <c r="A236" s="40"/>
      <c r="B236" s="41"/>
      <c r="C236" s="42"/>
      <c r="D236" s="241" t="s">
        <v>155</v>
      </c>
      <c r="E236" s="42"/>
      <c r="F236" s="242" t="s">
        <v>273</v>
      </c>
      <c r="G236" s="42"/>
      <c r="H236" s="42"/>
      <c r="I236" s="243"/>
      <c r="J236" s="42"/>
      <c r="K236" s="42"/>
      <c r="L236" s="46"/>
      <c r="M236" s="244"/>
      <c r="N236" s="245"/>
      <c r="O236" s="93"/>
      <c r="P236" s="93"/>
      <c r="Q236" s="93"/>
      <c r="R236" s="93"/>
      <c r="S236" s="93"/>
      <c r="T236" s="94"/>
      <c r="U236" s="40"/>
      <c r="V236" s="40"/>
      <c r="W236" s="40"/>
      <c r="X236" s="40"/>
      <c r="Y236" s="40"/>
      <c r="Z236" s="40"/>
      <c r="AA236" s="40"/>
      <c r="AB236" s="40"/>
      <c r="AC236" s="40"/>
      <c r="AD236" s="40"/>
      <c r="AE236" s="40"/>
      <c r="AT236" s="18" t="s">
        <v>155</v>
      </c>
      <c r="AU236" s="18" t="s">
        <v>99</v>
      </c>
    </row>
    <row r="237" s="2" customFormat="1">
      <c r="A237" s="40"/>
      <c r="B237" s="41"/>
      <c r="C237" s="42"/>
      <c r="D237" s="246" t="s">
        <v>157</v>
      </c>
      <c r="E237" s="42"/>
      <c r="F237" s="247" t="s">
        <v>274</v>
      </c>
      <c r="G237" s="42"/>
      <c r="H237" s="42"/>
      <c r="I237" s="243"/>
      <c r="J237" s="42"/>
      <c r="K237" s="42"/>
      <c r="L237" s="46"/>
      <c r="M237" s="244"/>
      <c r="N237" s="245"/>
      <c r="O237" s="93"/>
      <c r="P237" s="93"/>
      <c r="Q237" s="93"/>
      <c r="R237" s="93"/>
      <c r="S237" s="93"/>
      <c r="T237" s="94"/>
      <c r="U237" s="40"/>
      <c r="V237" s="40"/>
      <c r="W237" s="40"/>
      <c r="X237" s="40"/>
      <c r="Y237" s="40"/>
      <c r="Z237" s="40"/>
      <c r="AA237" s="40"/>
      <c r="AB237" s="40"/>
      <c r="AC237" s="40"/>
      <c r="AD237" s="40"/>
      <c r="AE237" s="40"/>
      <c r="AT237" s="18" t="s">
        <v>157</v>
      </c>
      <c r="AU237" s="18" t="s">
        <v>99</v>
      </c>
    </row>
    <row r="238" s="2" customFormat="1">
      <c r="A238" s="40"/>
      <c r="B238" s="41"/>
      <c r="C238" s="42"/>
      <c r="D238" s="241" t="s">
        <v>168</v>
      </c>
      <c r="E238" s="42"/>
      <c r="F238" s="269" t="s">
        <v>268</v>
      </c>
      <c r="G238" s="42"/>
      <c r="H238" s="42"/>
      <c r="I238" s="243"/>
      <c r="J238" s="42"/>
      <c r="K238" s="42"/>
      <c r="L238" s="46"/>
      <c r="M238" s="244"/>
      <c r="N238" s="245"/>
      <c r="O238" s="93"/>
      <c r="P238" s="93"/>
      <c r="Q238" s="93"/>
      <c r="R238" s="93"/>
      <c r="S238" s="93"/>
      <c r="T238" s="94"/>
      <c r="U238" s="40"/>
      <c r="V238" s="40"/>
      <c r="W238" s="40"/>
      <c r="X238" s="40"/>
      <c r="Y238" s="40"/>
      <c r="Z238" s="40"/>
      <c r="AA238" s="40"/>
      <c r="AB238" s="40"/>
      <c r="AC238" s="40"/>
      <c r="AD238" s="40"/>
      <c r="AE238" s="40"/>
      <c r="AT238" s="18" t="s">
        <v>168</v>
      </c>
      <c r="AU238" s="18" t="s">
        <v>99</v>
      </c>
    </row>
    <row r="239" s="13" customFormat="1">
      <c r="A239" s="13"/>
      <c r="B239" s="248"/>
      <c r="C239" s="249"/>
      <c r="D239" s="241" t="s">
        <v>159</v>
      </c>
      <c r="E239" s="250" t="s">
        <v>1</v>
      </c>
      <c r="F239" s="251" t="s">
        <v>188</v>
      </c>
      <c r="G239" s="249"/>
      <c r="H239" s="250" t="s">
        <v>1</v>
      </c>
      <c r="I239" s="252"/>
      <c r="J239" s="249"/>
      <c r="K239" s="249"/>
      <c r="L239" s="253"/>
      <c r="M239" s="254"/>
      <c r="N239" s="255"/>
      <c r="O239" s="255"/>
      <c r="P239" s="255"/>
      <c r="Q239" s="255"/>
      <c r="R239" s="255"/>
      <c r="S239" s="255"/>
      <c r="T239" s="256"/>
      <c r="U239" s="13"/>
      <c r="V239" s="13"/>
      <c r="W239" s="13"/>
      <c r="X239" s="13"/>
      <c r="Y239" s="13"/>
      <c r="Z239" s="13"/>
      <c r="AA239" s="13"/>
      <c r="AB239" s="13"/>
      <c r="AC239" s="13"/>
      <c r="AD239" s="13"/>
      <c r="AE239" s="13"/>
      <c r="AT239" s="257" t="s">
        <v>159</v>
      </c>
      <c r="AU239" s="257" t="s">
        <v>99</v>
      </c>
      <c r="AV239" s="13" t="s">
        <v>23</v>
      </c>
      <c r="AW239" s="13" t="s">
        <v>48</v>
      </c>
      <c r="AX239" s="13" t="s">
        <v>91</v>
      </c>
      <c r="AY239" s="257" t="s">
        <v>145</v>
      </c>
    </row>
    <row r="240" s="14" customFormat="1">
      <c r="A240" s="14"/>
      <c r="B240" s="258"/>
      <c r="C240" s="259"/>
      <c r="D240" s="241" t="s">
        <v>159</v>
      </c>
      <c r="E240" s="260" t="s">
        <v>1</v>
      </c>
      <c r="F240" s="261" t="s">
        <v>240</v>
      </c>
      <c r="G240" s="259"/>
      <c r="H240" s="262">
        <v>198.5</v>
      </c>
      <c r="I240" s="263"/>
      <c r="J240" s="259"/>
      <c r="K240" s="259"/>
      <c r="L240" s="264"/>
      <c r="M240" s="265"/>
      <c r="N240" s="266"/>
      <c r="O240" s="266"/>
      <c r="P240" s="266"/>
      <c r="Q240" s="266"/>
      <c r="R240" s="266"/>
      <c r="S240" s="266"/>
      <c r="T240" s="267"/>
      <c r="U240" s="14"/>
      <c r="V240" s="14"/>
      <c r="W240" s="14"/>
      <c r="X240" s="14"/>
      <c r="Y240" s="14"/>
      <c r="Z240" s="14"/>
      <c r="AA240" s="14"/>
      <c r="AB240" s="14"/>
      <c r="AC240" s="14"/>
      <c r="AD240" s="14"/>
      <c r="AE240" s="14"/>
      <c r="AT240" s="268" t="s">
        <v>159</v>
      </c>
      <c r="AU240" s="268" t="s">
        <v>99</v>
      </c>
      <c r="AV240" s="14" t="s">
        <v>99</v>
      </c>
      <c r="AW240" s="14" t="s">
        <v>48</v>
      </c>
      <c r="AX240" s="14" t="s">
        <v>23</v>
      </c>
      <c r="AY240" s="268" t="s">
        <v>145</v>
      </c>
    </row>
    <row r="241" s="2" customFormat="1" ht="33" customHeight="1">
      <c r="A241" s="40"/>
      <c r="B241" s="41"/>
      <c r="C241" s="228" t="s">
        <v>275</v>
      </c>
      <c r="D241" s="228" t="s">
        <v>148</v>
      </c>
      <c r="E241" s="229" t="s">
        <v>276</v>
      </c>
      <c r="F241" s="230" t="s">
        <v>277</v>
      </c>
      <c r="G241" s="231" t="s">
        <v>151</v>
      </c>
      <c r="H241" s="232">
        <v>198.5</v>
      </c>
      <c r="I241" s="233"/>
      <c r="J241" s="234">
        <f>ROUND(I241*H241,2)</f>
        <v>0</v>
      </c>
      <c r="K241" s="230" t="s">
        <v>152</v>
      </c>
      <c r="L241" s="46"/>
      <c r="M241" s="235" t="s">
        <v>1</v>
      </c>
      <c r="N241" s="236" t="s">
        <v>56</v>
      </c>
      <c r="O241" s="93"/>
      <c r="P241" s="237">
        <f>O241*H241</f>
        <v>0</v>
      </c>
      <c r="Q241" s="237">
        <v>0</v>
      </c>
      <c r="R241" s="237">
        <f>Q241*H241</f>
        <v>0</v>
      </c>
      <c r="S241" s="237">
        <v>0</v>
      </c>
      <c r="T241" s="238">
        <f>S241*H241</f>
        <v>0</v>
      </c>
      <c r="U241" s="40"/>
      <c r="V241" s="40"/>
      <c r="W241" s="40"/>
      <c r="X241" s="40"/>
      <c r="Y241" s="40"/>
      <c r="Z241" s="40"/>
      <c r="AA241" s="40"/>
      <c r="AB241" s="40"/>
      <c r="AC241" s="40"/>
      <c r="AD241" s="40"/>
      <c r="AE241" s="40"/>
      <c r="AR241" s="239" t="s">
        <v>153</v>
      </c>
      <c r="AT241" s="239" t="s">
        <v>148</v>
      </c>
      <c r="AU241" s="239" t="s">
        <v>99</v>
      </c>
      <c r="AY241" s="18" t="s">
        <v>145</v>
      </c>
      <c r="BE241" s="240">
        <f>IF(N241="základní",J241,0)</f>
        <v>0</v>
      </c>
      <c r="BF241" s="240">
        <f>IF(N241="snížená",J241,0)</f>
        <v>0</v>
      </c>
      <c r="BG241" s="240">
        <f>IF(N241="zákl. přenesená",J241,0)</f>
        <v>0</v>
      </c>
      <c r="BH241" s="240">
        <f>IF(N241="sníž. přenesená",J241,0)</f>
        <v>0</v>
      </c>
      <c r="BI241" s="240">
        <f>IF(N241="nulová",J241,0)</f>
        <v>0</v>
      </c>
      <c r="BJ241" s="18" t="s">
        <v>23</v>
      </c>
      <c r="BK241" s="240">
        <f>ROUND(I241*H241,2)</f>
        <v>0</v>
      </c>
      <c r="BL241" s="18" t="s">
        <v>153</v>
      </c>
      <c r="BM241" s="239" t="s">
        <v>278</v>
      </c>
    </row>
    <row r="242" s="2" customFormat="1">
      <c r="A242" s="40"/>
      <c r="B242" s="41"/>
      <c r="C242" s="42"/>
      <c r="D242" s="241" t="s">
        <v>155</v>
      </c>
      <c r="E242" s="42"/>
      <c r="F242" s="242" t="s">
        <v>279</v>
      </c>
      <c r="G242" s="42"/>
      <c r="H242" s="42"/>
      <c r="I242" s="243"/>
      <c r="J242" s="42"/>
      <c r="K242" s="42"/>
      <c r="L242" s="46"/>
      <c r="M242" s="244"/>
      <c r="N242" s="245"/>
      <c r="O242" s="93"/>
      <c r="P242" s="93"/>
      <c r="Q242" s="93"/>
      <c r="R242" s="93"/>
      <c r="S242" s="93"/>
      <c r="T242" s="94"/>
      <c r="U242" s="40"/>
      <c r="V242" s="40"/>
      <c r="W242" s="40"/>
      <c r="X242" s="40"/>
      <c r="Y242" s="40"/>
      <c r="Z242" s="40"/>
      <c r="AA242" s="40"/>
      <c r="AB242" s="40"/>
      <c r="AC242" s="40"/>
      <c r="AD242" s="40"/>
      <c r="AE242" s="40"/>
      <c r="AT242" s="18" t="s">
        <v>155</v>
      </c>
      <c r="AU242" s="18" t="s">
        <v>99</v>
      </c>
    </row>
    <row r="243" s="2" customFormat="1">
      <c r="A243" s="40"/>
      <c r="B243" s="41"/>
      <c r="C243" s="42"/>
      <c r="D243" s="246" t="s">
        <v>157</v>
      </c>
      <c r="E243" s="42"/>
      <c r="F243" s="247" t="s">
        <v>280</v>
      </c>
      <c r="G243" s="42"/>
      <c r="H243" s="42"/>
      <c r="I243" s="243"/>
      <c r="J243" s="42"/>
      <c r="K243" s="42"/>
      <c r="L243" s="46"/>
      <c r="M243" s="244"/>
      <c r="N243" s="245"/>
      <c r="O243" s="93"/>
      <c r="P243" s="93"/>
      <c r="Q243" s="93"/>
      <c r="R243" s="93"/>
      <c r="S243" s="93"/>
      <c r="T243" s="94"/>
      <c r="U243" s="40"/>
      <c r="V243" s="40"/>
      <c r="W243" s="40"/>
      <c r="X243" s="40"/>
      <c r="Y243" s="40"/>
      <c r="Z243" s="40"/>
      <c r="AA243" s="40"/>
      <c r="AB243" s="40"/>
      <c r="AC243" s="40"/>
      <c r="AD243" s="40"/>
      <c r="AE243" s="40"/>
      <c r="AT243" s="18" t="s">
        <v>157</v>
      </c>
      <c r="AU243" s="18" t="s">
        <v>99</v>
      </c>
    </row>
    <row r="244" s="2" customFormat="1">
      <c r="A244" s="40"/>
      <c r="B244" s="41"/>
      <c r="C244" s="42"/>
      <c r="D244" s="241" t="s">
        <v>168</v>
      </c>
      <c r="E244" s="42"/>
      <c r="F244" s="269" t="s">
        <v>281</v>
      </c>
      <c r="G244" s="42"/>
      <c r="H244" s="42"/>
      <c r="I244" s="243"/>
      <c r="J244" s="42"/>
      <c r="K244" s="42"/>
      <c r="L244" s="46"/>
      <c r="M244" s="244"/>
      <c r="N244" s="245"/>
      <c r="O244" s="93"/>
      <c r="P244" s="93"/>
      <c r="Q244" s="93"/>
      <c r="R244" s="93"/>
      <c r="S244" s="93"/>
      <c r="T244" s="94"/>
      <c r="U244" s="40"/>
      <c r="V244" s="40"/>
      <c r="W244" s="40"/>
      <c r="X244" s="40"/>
      <c r="Y244" s="40"/>
      <c r="Z244" s="40"/>
      <c r="AA244" s="40"/>
      <c r="AB244" s="40"/>
      <c r="AC244" s="40"/>
      <c r="AD244" s="40"/>
      <c r="AE244" s="40"/>
      <c r="AT244" s="18" t="s">
        <v>168</v>
      </c>
      <c r="AU244" s="18" t="s">
        <v>99</v>
      </c>
    </row>
    <row r="245" s="13" customFormat="1">
      <c r="A245" s="13"/>
      <c r="B245" s="248"/>
      <c r="C245" s="249"/>
      <c r="D245" s="241" t="s">
        <v>159</v>
      </c>
      <c r="E245" s="250" t="s">
        <v>1</v>
      </c>
      <c r="F245" s="251" t="s">
        <v>188</v>
      </c>
      <c r="G245" s="249"/>
      <c r="H245" s="250" t="s">
        <v>1</v>
      </c>
      <c r="I245" s="252"/>
      <c r="J245" s="249"/>
      <c r="K245" s="249"/>
      <c r="L245" s="253"/>
      <c r="M245" s="254"/>
      <c r="N245" s="255"/>
      <c r="O245" s="255"/>
      <c r="P245" s="255"/>
      <c r="Q245" s="255"/>
      <c r="R245" s="255"/>
      <c r="S245" s="255"/>
      <c r="T245" s="256"/>
      <c r="U245" s="13"/>
      <c r="V245" s="13"/>
      <c r="W245" s="13"/>
      <c r="X245" s="13"/>
      <c r="Y245" s="13"/>
      <c r="Z245" s="13"/>
      <c r="AA245" s="13"/>
      <c r="AB245" s="13"/>
      <c r="AC245" s="13"/>
      <c r="AD245" s="13"/>
      <c r="AE245" s="13"/>
      <c r="AT245" s="257" t="s">
        <v>159</v>
      </c>
      <c r="AU245" s="257" t="s">
        <v>99</v>
      </c>
      <c r="AV245" s="13" t="s">
        <v>23</v>
      </c>
      <c r="AW245" s="13" t="s">
        <v>48</v>
      </c>
      <c r="AX245" s="13" t="s">
        <v>91</v>
      </c>
      <c r="AY245" s="257" t="s">
        <v>145</v>
      </c>
    </row>
    <row r="246" s="14" customFormat="1">
      <c r="A246" s="14"/>
      <c r="B246" s="258"/>
      <c r="C246" s="259"/>
      <c r="D246" s="241" t="s">
        <v>159</v>
      </c>
      <c r="E246" s="260" t="s">
        <v>1</v>
      </c>
      <c r="F246" s="261" t="s">
        <v>240</v>
      </c>
      <c r="G246" s="259"/>
      <c r="H246" s="262">
        <v>198.5</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159</v>
      </c>
      <c r="AU246" s="268" t="s">
        <v>99</v>
      </c>
      <c r="AV246" s="14" t="s">
        <v>99</v>
      </c>
      <c r="AW246" s="14" t="s">
        <v>48</v>
      </c>
      <c r="AX246" s="14" t="s">
        <v>23</v>
      </c>
      <c r="AY246" s="268" t="s">
        <v>145</v>
      </c>
    </row>
    <row r="247" s="2" customFormat="1" ht="21.75" customHeight="1">
      <c r="A247" s="40"/>
      <c r="B247" s="41"/>
      <c r="C247" s="228" t="s">
        <v>282</v>
      </c>
      <c r="D247" s="228" t="s">
        <v>148</v>
      </c>
      <c r="E247" s="229" t="s">
        <v>283</v>
      </c>
      <c r="F247" s="230" t="s">
        <v>284</v>
      </c>
      <c r="G247" s="231" t="s">
        <v>151</v>
      </c>
      <c r="H247" s="232">
        <v>198.5</v>
      </c>
      <c r="I247" s="233"/>
      <c r="J247" s="234">
        <f>ROUND(I247*H247,2)</f>
        <v>0</v>
      </c>
      <c r="K247" s="230" t="s">
        <v>152</v>
      </c>
      <c r="L247" s="46"/>
      <c r="M247" s="235" t="s">
        <v>1</v>
      </c>
      <c r="N247" s="236" t="s">
        <v>56</v>
      </c>
      <c r="O247" s="93"/>
      <c r="P247" s="237">
        <f>O247*H247</f>
        <v>0</v>
      </c>
      <c r="Q247" s="237">
        <v>0</v>
      </c>
      <c r="R247" s="237">
        <f>Q247*H247</f>
        <v>0</v>
      </c>
      <c r="S247" s="237">
        <v>0</v>
      </c>
      <c r="T247" s="238">
        <f>S247*H247</f>
        <v>0</v>
      </c>
      <c r="U247" s="40"/>
      <c r="V247" s="40"/>
      <c r="W247" s="40"/>
      <c r="X247" s="40"/>
      <c r="Y247" s="40"/>
      <c r="Z247" s="40"/>
      <c r="AA247" s="40"/>
      <c r="AB247" s="40"/>
      <c r="AC247" s="40"/>
      <c r="AD247" s="40"/>
      <c r="AE247" s="40"/>
      <c r="AR247" s="239" t="s">
        <v>153</v>
      </c>
      <c r="AT247" s="239" t="s">
        <v>148</v>
      </c>
      <c r="AU247" s="239" t="s">
        <v>99</v>
      </c>
      <c r="AY247" s="18" t="s">
        <v>145</v>
      </c>
      <c r="BE247" s="240">
        <f>IF(N247="základní",J247,0)</f>
        <v>0</v>
      </c>
      <c r="BF247" s="240">
        <f>IF(N247="snížená",J247,0)</f>
        <v>0</v>
      </c>
      <c r="BG247" s="240">
        <f>IF(N247="zákl. přenesená",J247,0)</f>
        <v>0</v>
      </c>
      <c r="BH247" s="240">
        <f>IF(N247="sníž. přenesená",J247,0)</f>
        <v>0</v>
      </c>
      <c r="BI247" s="240">
        <f>IF(N247="nulová",J247,0)</f>
        <v>0</v>
      </c>
      <c r="BJ247" s="18" t="s">
        <v>23</v>
      </c>
      <c r="BK247" s="240">
        <f>ROUND(I247*H247,2)</f>
        <v>0</v>
      </c>
      <c r="BL247" s="18" t="s">
        <v>153</v>
      </c>
      <c r="BM247" s="239" t="s">
        <v>285</v>
      </c>
    </row>
    <row r="248" s="2" customFormat="1">
      <c r="A248" s="40"/>
      <c r="B248" s="41"/>
      <c r="C248" s="42"/>
      <c r="D248" s="241" t="s">
        <v>155</v>
      </c>
      <c r="E248" s="42"/>
      <c r="F248" s="242" t="s">
        <v>286</v>
      </c>
      <c r="G248" s="42"/>
      <c r="H248" s="42"/>
      <c r="I248" s="243"/>
      <c r="J248" s="42"/>
      <c r="K248" s="42"/>
      <c r="L248" s="46"/>
      <c r="M248" s="244"/>
      <c r="N248" s="245"/>
      <c r="O248" s="93"/>
      <c r="P248" s="93"/>
      <c r="Q248" s="93"/>
      <c r="R248" s="93"/>
      <c r="S248" s="93"/>
      <c r="T248" s="94"/>
      <c r="U248" s="40"/>
      <c r="V248" s="40"/>
      <c r="W248" s="40"/>
      <c r="X248" s="40"/>
      <c r="Y248" s="40"/>
      <c r="Z248" s="40"/>
      <c r="AA248" s="40"/>
      <c r="AB248" s="40"/>
      <c r="AC248" s="40"/>
      <c r="AD248" s="40"/>
      <c r="AE248" s="40"/>
      <c r="AT248" s="18" t="s">
        <v>155</v>
      </c>
      <c r="AU248" s="18" t="s">
        <v>99</v>
      </c>
    </row>
    <row r="249" s="2" customFormat="1">
      <c r="A249" s="40"/>
      <c r="B249" s="41"/>
      <c r="C249" s="42"/>
      <c r="D249" s="246" t="s">
        <v>157</v>
      </c>
      <c r="E249" s="42"/>
      <c r="F249" s="247" t="s">
        <v>287</v>
      </c>
      <c r="G249" s="42"/>
      <c r="H249" s="42"/>
      <c r="I249" s="243"/>
      <c r="J249" s="42"/>
      <c r="K249" s="42"/>
      <c r="L249" s="46"/>
      <c r="M249" s="244"/>
      <c r="N249" s="245"/>
      <c r="O249" s="93"/>
      <c r="P249" s="93"/>
      <c r="Q249" s="93"/>
      <c r="R249" s="93"/>
      <c r="S249" s="93"/>
      <c r="T249" s="94"/>
      <c r="U249" s="40"/>
      <c r="V249" s="40"/>
      <c r="W249" s="40"/>
      <c r="X249" s="40"/>
      <c r="Y249" s="40"/>
      <c r="Z249" s="40"/>
      <c r="AA249" s="40"/>
      <c r="AB249" s="40"/>
      <c r="AC249" s="40"/>
      <c r="AD249" s="40"/>
      <c r="AE249" s="40"/>
      <c r="AT249" s="18" t="s">
        <v>157</v>
      </c>
      <c r="AU249" s="18" t="s">
        <v>99</v>
      </c>
    </row>
    <row r="250" s="2" customFormat="1">
      <c r="A250" s="40"/>
      <c r="B250" s="41"/>
      <c r="C250" s="42"/>
      <c r="D250" s="241" t="s">
        <v>168</v>
      </c>
      <c r="E250" s="42"/>
      <c r="F250" s="269" t="s">
        <v>288</v>
      </c>
      <c r="G250" s="42"/>
      <c r="H250" s="42"/>
      <c r="I250" s="243"/>
      <c r="J250" s="42"/>
      <c r="K250" s="42"/>
      <c r="L250" s="46"/>
      <c r="M250" s="244"/>
      <c r="N250" s="245"/>
      <c r="O250" s="93"/>
      <c r="P250" s="93"/>
      <c r="Q250" s="93"/>
      <c r="R250" s="93"/>
      <c r="S250" s="93"/>
      <c r="T250" s="94"/>
      <c r="U250" s="40"/>
      <c r="V250" s="40"/>
      <c r="W250" s="40"/>
      <c r="X250" s="40"/>
      <c r="Y250" s="40"/>
      <c r="Z250" s="40"/>
      <c r="AA250" s="40"/>
      <c r="AB250" s="40"/>
      <c r="AC250" s="40"/>
      <c r="AD250" s="40"/>
      <c r="AE250" s="40"/>
      <c r="AT250" s="18" t="s">
        <v>168</v>
      </c>
      <c r="AU250" s="18" t="s">
        <v>99</v>
      </c>
    </row>
    <row r="251" s="13" customFormat="1">
      <c r="A251" s="13"/>
      <c r="B251" s="248"/>
      <c r="C251" s="249"/>
      <c r="D251" s="241" t="s">
        <v>159</v>
      </c>
      <c r="E251" s="250" t="s">
        <v>1</v>
      </c>
      <c r="F251" s="251" t="s">
        <v>188</v>
      </c>
      <c r="G251" s="249"/>
      <c r="H251" s="250" t="s">
        <v>1</v>
      </c>
      <c r="I251" s="252"/>
      <c r="J251" s="249"/>
      <c r="K251" s="249"/>
      <c r="L251" s="253"/>
      <c r="M251" s="254"/>
      <c r="N251" s="255"/>
      <c r="O251" s="255"/>
      <c r="P251" s="255"/>
      <c r="Q251" s="255"/>
      <c r="R251" s="255"/>
      <c r="S251" s="255"/>
      <c r="T251" s="256"/>
      <c r="U251" s="13"/>
      <c r="V251" s="13"/>
      <c r="W251" s="13"/>
      <c r="X251" s="13"/>
      <c r="Y251" s="13"/>
      <c r="Z251" s="13"/>
      <c r="AA251" s="13"/>
      <c r="AB251" s="13"/>
      <c r="AC251" s="13"/>
      <c r="AD251" s="13"/>
      <c r="AE251" s="13"/>
      <c r="AT251" s="257" t="s">
        <v>159</v>
      </c>
      <c r="AU251" s="257" t="s">
        <v>99</v>
      </c>
      <c r="AV251" s="13" t="s">
        <v>23</v>
      </c>
      <c r="AW251" s="13" t="s">
        <v>48</v>
      </c>
      <c r="AX251" s="13" t="s">
        <v>91</v>
      </c>
      <c r="AY251" s="257" t="s">
        <v>145</v>
      </c>
    </row>
    <row r="252" s="14" customFormat="1">
      <c r="A252" s="14"/>
      <c r="B252" s="258"/>
      <c r="C252" s="259"/>
      <c r="D252" s="241" t="s">
        <v>159</v>
      </c>
      <c r="E252" s="260" t="s">
        <v>1</v>
      </c>
      <c r="F252" s="261" t="s">
        <v>240</v>
      </c>
      <c r="G252" s="259"/>
      <c r="H252" s="262">
        <v>198.5</v>
      </c>
      <c r="I252" s="263"/>
      <c r="J252" s="259"/>
      <c r="K252" s="259"/>
      <c r="L252" s="264"/>
      <c r="M252" s="265"/>
      <c r="N252" s="266"/>
      <c r="O252" s="266"/>
      <c r="P252" s="266"/>
      <c r="Q252" s="266"/>
      <c r="R252" s="266"/>
      <c r="S252" s="266"/>
      <c r="T252" s="267"/>
      <c r="U252" s="14"/>
      <c r="V252" s="14"/>
      <c r="W252" s="14"/>
      <c r="X252" s="14"/>
      <c r="Y252" s="14"/>
      <c r="Z252" s="14"/>
      <c r="AA252" s="14"/>
      <c r="AB252" s="14"/>
      <c r="AC252" s="14"/>
      <c r="AD252" s="14"/>
      <c r="AE252" s="14"/>
      <c r="AT252" s="268" t="s">
        <v>159</v>
      </c>
      <c r="AU252" s="268" t="s">
        <v>99</v>
      </c>
      <c r="AV252" s="14" t="s">
        <v>99</v>
      </c>
      <c r="AW252" s="14" t="s">
        <v>48</v>
      </c>
      <c r="AX252" s="14" t="s">
        <v>23</v>
      </c>
      <c r="AY252" s="268" t="s">
        <v>145</v>
      </c>
    </row>
    <row r="253" s="2" customFormat="1" ht="24.15" customHeight="1">
      <c r="A253" s="40"/>
      <c r="B253" s="41"/>
      <c r="C253" s="228" t="s">
        <v>289</v>
      </c>
      <c r="D253" s="228" t="s">
        <v>148</v>
      </c>
      <c r="E253" s="229" t="s">
        <v>290</v>
      </c>
      <c r="F253" s="230" t="s">
        <v>291</v>
      </c>
      <c r="G253" s="231" t="s">
        <v>151</v>
      </c>
      <c r="H253" s="232">
        <v>104.2</v>
      </c>
      <c r="I253" s="233"/>
      <c r="J253" s="234">
        <f>ROUND(I253*H253,2)</f>
        <v>0</v>
      </c>
      <c r="K253" s="230" t="s">
        <v>152</v>
      </c>
      <c r="L253" s="46"/>
      <c r="M253" s="235" t="s">
        <v>1</v>
      </c>
      <c r="N253" s="236" t="s">
        <v>56</v>
      </c>
      <c r="O253" s="93"/>
      <c r="P253" s="237">
        <f>O253*H253</f>
        <v>0</v>
      </c>
      <c r="Q253" s="237">
        <v>0</v>
      </c>
      <c r="R253" s="237">
        <f>Q253*H253</f>
        <v>0</v>
      </c>
      <c r="S253" s="237">
        <v>0</v>
      </c>
      <c r="T253" s="238">
        <f>S253*H253</f>
        <v>0</v>
      </c>
      <c r="U253" s="40"/>
      <c r="V253" s="40"/>
      <c r="W253" s="40"/>
      <c r="X253" s="40"/>
      <c r="Y253" s="40"/>
      <c r="Z253" s="40"/>
      <c r="AA253" s="40"/>
      <c r="AB253" s="40"/>
      <c r="AC253" s="40"/>
      <c r="AD253" s="40"/>
      <c r="AE253" s="40"/>
      <c r="AR253" s="239" t="s">
        <v>153</v>
      </c>
      <c r="AT253" s="239" t="s">
        <v>148</v>
      </c>
      <c r="AU253" s="239" t="s">
        <v>99</v>
      </c>
      <c r="AY253" s="18" t="s">
        <v>145</v>
      </c>
      <c r="BE253" s="240">
        <f>IF(N253="základní",J253,0)</f>
        <v>0</v>
      </c>
      <c r="BF253" s="240">
        <f>IF(N253="snížená",J253,0)</f>
        <v>0</v>
      </c>
      <c r="BG253" s="240">
        <f>IF(N253="zákl. přenesená",J253,0)</f>
        <v>0</v>
      </c>
      <c r="BH253" s="240">
        <f>IF(N253="sníž. přenesená",J253,0)</f>
        <v>0</v>
      </c>
      <c r="BI253" s="240">
        <f>IF(N253="nulová",J253,0)</f>
        <v>0</v>
      </c>
      <c r="BJ253" s="18" t="s">
        <v>23</v>
      </c>
      <c r="BK253" s="240">
        <f>ROUND(I253*H253,2)</f>
        <v>0</v>
      </c>
      <c r="BL253" s="18" t="s">
        <v>153</v>
      </c>
      <c r="BM253" s="239" t="s">
        <v>292</v>
      </c>
    </row>
    <row r="254" s="2" customFormat="1">
      <c r="A254" s="40"/>
      <c r="B254" s="41"/>
      <c r="C254" s="42"/>
      <c r="D254" s="241" t="s">
        <v>155</v>
      </c>
      <c r="E254" s="42"/>
      <c r="F254" s="242" t="s">
        <v>293</v>
      </c>
      <c r="G254" s="42"/>
      <c r="H254" s="42"/>
      <c r="I254" s="243"/>
      <c r="J254" s="42"/>
      <c r="K254" s="42"/>
      <c r="L254" s="46"/>
      <c r="M254" s="244"/>
      <c r="N254" s="245"/>
      <c r="O254" s="93"/>
      <c r="P254" s="93"/>
      <c r="Q254" s="93"/>
      <c r="R254" s="93"/>
      <c r="S254" s="93"/>
      <c r="T254" s="94"/>
      <c r="U254" s="40"/>
      <c r="V254" s="40"/>
      <c r="W254" s="40"/>
      <c r="X254" s="40"/>
      <c r="Y254" s="40"/>
      <c r="Z254" s="40"/>
      <c r="AA254" s="40"/>
      <c r="AB254" s="40"/>
      <c r="AC254" s="40"/>
      <c r="AD254" s="40"/>
      <c r="AE254" s="40"/>
      <c r="AT254" s="18" t="s">
        <v>155</v>
      </c>
      <c r="AU254" s="18" t="s">
        <v>99</v>
      </c>
    </row>
    <row r="255" s="2" customFormat="1">
      <c r="A255" s="40"/>
      <c r="B255" s="41"/>
      <c r="C255" s="42"/>
      <c r="D255" s="246" t="s">
        <v>157</v>
      </c>
      <c r="E255" s="42"/>
      <c r="F255" s="247" t="s">
        <v>294</v>
      </c>
      <c r="G255" s="42"/>
      <c r="H255" s="42"/>
      <c r="I255" s="243"/>
      <c r="J255" s="42"/>
      <c r="K255" s="42"/>
      <c r="L255" s="46"/>
      <c r="M255" s="244"/>
      <c r="N255" s="245"/>
      <c r="O255" s="93"/>
      <c r="P255" s="93"/>
      <c r="Q255" s="93"/>
      <c r="R255" s="93"/>
      <c r="S255" s="93"/>
      <c r="T255" s="94"/>
      <c r="U255" s="40"/>
      <c r="V255" s="40"/>
      <c r="W255" s="40"/>
      <c r="X255" s="40"/>
      <c r="Y255" s="40"/>
      <c r="Z255" s="40"/>
      <c r="AA255" s="40"/>
      <c r="AB255" s="40"/>
      <c r="AC255" s="40"/>
      <c r="AD255" s="40"/>
      <c r="AE255" s="40"/>
      <c r="AT255" s="18" t="s">
        <v>157</v>
      </c>
      <c r="AU255" s="18" t="s">
        <v>99</v>
      </c>
    </row>
    <row r="256" s="13" customFormat="1">
      <c r="A256" s="13"/>
      <c r="B256" s="248"/>
      <c r="C256" s="249"/>
      <c r="D256" s="241" t="s">
        <v>159</v>
      </c>
      <c r="E256" s="250" t="s">
        <v>1</v>
      </c>
      <c r="F256" s="251" t="s">
        <v>295</v>
      </c>
      <c r="G256" s="249"/>
      <c r="H256" s="250" t="s">
        <v>1</v>
      </c>
      <c r="I256" s="252"/>
      <c r="J256" s="249"/>
      <c r="K256" s="249"/>
      <c r="L256" s="253"/>
      <c r="M256" s="254"/>
      <c r="N256" s="255"/>
      <c r="O256" s="255"/>
      <c r="P256" s="255"/>
      <c r="Q256" s="255"/>
      <c r="R256" s="255"/>
      <c r="S256" s="255"/>
      <c r="T256" s="256"/>
      <c r="U256" s="13"/>
      <c r="V256" s="13"/>
      <c r="W256" s="13"/>
      <c r="X256" s="13"/>
      <c r="Y256" s="13"/>
      <c r="Z256" s="13"/>
      <c r="AA256" s="13"/>
      <c r="AB256" s="13"/>
      <c r="AC256" s="13"/>
      <c r="AD256" s="13"/>
      <c r="AE256" s="13"/>
      <c r="AT256" s="257" t="s">
        <v>159</v>
      </c>
      <c r="AU256" s="257" t="s">
        <v>99</v>
      </c>
      <c r="AV256" s="13" t="s">
        <v>23</v>
      </c>
      <c r="AW256" s="13" t="s">
        <v>48</v>
      </c>
      <c r="AX256" s="13" t="s">
        <v>91</v>
      </c>
      <c r="AY256" s="257" t="s">
        <v>145</v>
      </c>
    </row>
    <row r="257" s="14" customFormat="1">
      <c r="A257" s="14"/>
      <c r="B257" s="258"/>
      <c r="C257" s="259"/>
      <c r="D257" s="241" t="s">
        <v>159</v>
      </c>
      <c r="E257" s="260" t="s">
        <v>1</v>
      </c>
      <c r="F257" s="261" t="s">
        <v>296</v>
      </c>
      <c r="G257" s="259"/>
      <c r="H257" s="262">
        <v>104.2</v>
      </c>
      <c r="I257" s="263"/>
      <c r="J257" s="259"/>
      <c r="K257" s="259"/>
      <c r="L257" s="264"/>
      <c r="M257" s="265"/>
      <c r="N257" s="266"/>
      <c r="O257" s="266"/>
      <c r="P257" s="266"/>
      <c r="Q257" s="266"/>
      <c r="R257" s="266"/>
      <c r="S257" s="266"/>
      <c r="T257" s="267"/>
      <c r="U257" s="14"/>
      <c r="V257" s="14"/>
      <c r="W257" s="14"/>
      <c r="X257" s="14"/>
      <c r="Y257" s="14"/>
      <c r="Z257" s="14"/>
      <c r="AA257" s="14"/>
      <c r="AB257" s="14"/>
      <c r="AC257" s="14"/>
      <c r="AD257" s="14"/>
      <c r="AE257" s="14"/>
      <c r="AT257" s="268" t="s">
        <v>159</v>
      </c>
      <c r="AU257" s="268" t="s">
        <v>99</v>
      </c>
      <c r="AV257" s="14" t="s">
        <v>99</v>
      </c>
      <c r="AW257" s="14" t="s">
        <v>48</v>
      </c>
      <c r="AX257" s="14" t="s">
        <v>23</v>
      </c>
      <c r="AY257" s="268" t="s">
        <v>145</v>
      </c>
    </row>
    <row r="258" s="2" customFormat="1" ht="16.5" customHeight="1">
      <c r="A258" s="40"/>
      <c r="B258" s="41"/>
      <c r="C258" s="228" t="s">
        <v>297</v>
      </c>
      <c r="D258" s="228" t="s">
        <v>148</v>
      </c>
      <c r="E258" s="229" t="s">
        <v>298</v>
      </c>
      <c r="F258" s="230" t="s">
        <v>299</v>
      </c>
      <c r="G258" s="231" t="s">
        <v>300</v>
      </c>
      <c r="H258" s="232">
        <v>2</v>
      </c>
      <c r="I258" s="233"/>
      <c r="J258" s="234">
        <f>ROUND(I258*H258,2)</f>
        <v>0</v>
      </c>
      <c r="K258" s="230" t="s">
        <v>1</v>
      </c>
      <c r="L258" s="46"/>
      <c r="M258" s="235" t="s">
        <v>1</v>
      </c>
      <c r="N258" s="236" t="s">
        <v>56</v>
      </c>
      <c r="O258" s="93"/>
      <c r="P258" s="237">
        <f>O258*H258</f>
        <v>0</v>
      </c>
      <c r="Q258" s="237">
        <v>0</v>
      </c>
      <c r="R258" s="237">
        <f>Q258*H258</f>
        <v>0</v>
      </c>
      <c r="S258" s="237">
        <v>0</v>
      </c>
      <c r="T258" s="238">
        <f>S258*H258</f>
        <v>0</v>
      </c>
      <c r="U258" s="40"/>
      <c r="V258" s="40"/>
      <c r="W258" s="40"/>
      <c r="X258" s="40"/>
      <c r="Y258" s="40"/>
      <c r="Z258" s="40"/>
      <c r="AA258" s="40"/>
      <c r="AB258" s="40"/>
      <c r="AC258" s="40"/>
      <c r="AD258" s="40"/>
      <c r="AE258" s="40"/>
      <c r="AR258" s="239" t="s">
        <v>153</v>
      </c>
      <c r="AT258" s="239" t="s">
        <v>148</v>
      </c>
      <c r="AU258" s="239" t="s">
        <v>99</v>
      </c>
      <c r="AY258" s="18" t="s">
        <v>145</v>
      </c>
      <c r="BE258" s="240">
        <f>IF(N258="základní",J258,0)</f>
        <v>0</v>
      </c>
      <c r="BF258" s="240">
        <f>IF(N258="snížená",J258,0)</f>
        <v>0</v>
      </c>
      <c r="BG258" s="240">
        <f>IF(N258="zákl. přenesená",J258,0)</f>
        <v>0</v>
      </c>
      <c r="BH258" s="240">
        <f>IF(N258="sníž. přenesená",J258,0)</f>
        <v>0</v>
      </c>
      <c r="BI258" s="240">
        <f>IF(N258="nulová",J258,0)</f>
        <v>0</v>
      </c>
      <c r="BJ258" s="18" t="s">
        <v>23</v>
      </c>
      <c r="BK258" s="240">
        <f>ROUND(I258*H258,2)</f>
        <v>0</v>
      </c>
      <c r="BL258" s="18" t="s">
        <v>153</v>
      </c>
      <c r="BM258" s="239" t="s">
        <v>301</v>
      </c>
    </row>
    <row r="259" s="2" customFormat="1">
      <c r="A259" s="40"/>
      <c r="B259" s="41"/>
      <c r="C259" s="42"/>
      <c r="D259" s="241" t="s">
        <v>155</v>
      </c>
      <c r="E259" s="42"/>
      <c r="F259" s="242" t="s">
        <v>302</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155</v>
      </c>
      <c r="AU259" s="18" t="s">
        <v>99</v>
      </c>
    </row>
    <row r="260" s="13" customFormat="1">
      <c r="A260" s="13"/>
      <c r="B260" s="248"/>
      <c r="C260" s="249"/>
      <c r="D260" s="241" t="s">
        <v>159</v>
      </c>
      <c r="E260" s="250" t="s">
        <v>1</v>
      </c>
      <c r="F260" s="251" t="s">
        <v>303</v>
      </c>
      <c r="G260" s="249"/>
      <c r="H260" s="250" t="s">
        <v>1</v>
      </c>
      <c r="I260" s="252"/>
      <c r="J260" s="249"/>
      <c r="K260" s="249"/>
      <c r="L260" s="253"/>
      <c r="M260" s="254"/>
      <c r="N260" s="255"/>
      <c r="O260" s="255"/>
      <c r="P260" s="255"/>
      <c r="Q260" s="255"/>
      <c r="R260" s="255"/>
      <c r="S260" s="255"/>
      <c r="T260" s="256"/>
      <c r="U260" s="13"/>
      <c r="V260" s="13"/>
      <c r="W260" s="13"/>
      <c r="X260" s="13"/>
      <c r="Y260" s="13"/>
      <c r="Z260" s="13"/>
      <c r="AA260" s="13"/>
      <c r="AB260" s="13"/>
      <c r="AC260" s="13"/>
      <c r="AD260" s="13"/>
      <c r="AE260" s="13"/>
      <c r="AT260" s="257" t="s">
        <v>159</v>
      </c>
      <c r="AU260" s="257" t="s">
        <v>99</v>
      </c>
      <c r="AV260" s="13" t="s">
        <v>23</v>
      </c>
      <c r="AW260" s="13" t="s">
        <v>48</v>
      </c>
      <c r="AX260" s="13" t="s">
        <v>91</v>
      </c>
      <c r="AY260" s="257" t="s">
        <v>145</v>
      </c>
    </row>
    <row r="261" s="14" customFormat="1">
      <c r="A261" s="14"/>
      <c r="B261" s="258"/>
      <c r="C261" s="259"/>
      <c r="D261" s="241" t="s">
        <v>159</v>
      </c>
      <c r="E261" s="260" t="s">
        <v>1</v>
      </c>
      <c r="F261" s="261" t="s">
        <v>99</v>
      </c>
      <c r="G261" s="259"/>
      <c r="H261" s="262">
        <v>2</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159</v>
      </c>
      <c r="AU261" s="268" t="s">
        <v>99</v>
      </c>
      <c r="AV261" s="14" t="s">
        <v>99</v>
      </c>
      <c r="AW261" s="14" t="s">
        <v>48</v>
      </c>
      <c r="AX261" s="14" t="s">
        <v>91</v>
      </c>
      <c r="AY261" s="268" t="s">
        <v>145</v>
      </c>
    </row>
    <row r="262" s="12" customFormat="1" ht="22.8" customHeight="1">
      <c r="A262" s="12"/>
      <c r="B262" s="212"/>
      <c r="C262" s="213"/>
      <c r="D262" s="214" t="s">
        <v>90</v>
      </c>
      <c r="E262" s="226" t="s">
        <v>304</v>
      </c>
      <c r="F262" s="226" t="s">
        <v>305</v>
      </c>
      <c r="G262" s="213"/>
      <c r="H262" s="213"/>
      <c r="I262" s="216"/>
      <c r="J262" s="227">
        <f>BK262</f>
        <v>0</v>
      </c>
      <c r="K262" s="213"/>
      <c r="L262" s="218"/>
      <c r="M262" s="219"/>
      <c r="N262" s="220"/>
      <c r="O262" s="220"/>
      <c r="P262" s="221">
        <f>SUM(P263:P273)</f>
        <v>0</v>
      </c>
      <c r="Q262" s="220"/>
      <c r="R262" s="221">
        <f>SUM(R263:R273)</f>
        <v>61.61699999999999</v>
      </c>
      <c r="S262" s="220"/>
      <c r="T262" s="222">
        <f>SUM(T263:T273)</f>
        <v>0</v>
      </c>
      <c r="U262" s="12"/>
      <c r="V262" s="12"/>
      <c r="W262" s="12"/>
      <c r="X262" s="12"/>
      <c r="Y262" s="12"/>
      <c r="Z262" s="12"/>
      <c r="AA262" s="12"/>
      <c r="AB262" s="12"/>
      <c r="AC262" s="12"/>
      <c r="AD262" s="12"/>
      <c r="AE262" s="12"/>
      <c r="AR262" s="223" t="s">
        <v>23</v>
      </c>
      <c r="AT262" s="224" t="s">
        <v>90</v>
      </c>
      <c r="AU262" s="224" t="s">
        <v>23</v>
      </c>
      <c r="AY262" s="223" t="s">
        <v>145</v>
      </c>
      <c r="BK262" s="225">
        <f>SUM(BK263:BK273)</f>
        <v>0</v>
      </c>
    </row>
    <row r="263" s="2" customFormat="1" ht="21.75" customHeight="1">
      <c r="A263" s="40"/>
      <c r="B263" s="41"/>
      <c r="C263" s="228" t="s">
        <v>7</v>
      </c>
      <c r="D263" s="228" t="s">
        <v>148</v>
      </c>
      <c r="E263" s="229" t="s">
        <v>306</v>
      </c>
      <c r="F263" s="230" t="s">
        <v>307</v>
      </c>
      <c r="G263" s="231" t="s">
        <v>151</v>
      </c>
      <c r="H263" s="232">
        <v>178.59999999999999</v>
      </c>
      <c r="I263" s="233"/>
      <c r="J263" s="234">
        <f>ROUND(I263*H263,2)</f>
        <v>0</v>
      </c>
      <c r="K263" s="230" t="s">
        <v>152</v>
      </c>
      <c r="L263" s="46"/>
      <c r="M263" s="235" t="s">
        <v>1</v>
      </c>
      <c r="N263" s="236" t="s">
        <v>56</v>
      </c>
      <c r="O263" s="93"/>
      <c r="P263" s="237">
        <f>O263*H263</f>
        <v>0</v>
      </c>
      <c r="Q263" s="237">
        <v>0.34499999999999997</v>
      </c>
      <c r="R263" s="237">
        <f>Q263*H263</f>
        <v>61.61699999999999</v>
      </c>
      <c r="S263" s="237">
        <v>0</v>
      </c>
      <c r="T263" s="238">
        <f>S263*H263</f>
        <v>0</v>
      </c>
      <c r="U263" s="40"/>
      <c r="V263" s="40"/>
      <c r="W263" s="40"/>
      <c r="X263" s="40"/>
      <c r="Y263" s="40"/>
      <c r="Z263" s="40"/>
      <c r="AA263" s="40"/>
      <c r="AB263" s="40"/>
      <c r="AC263" s="40"/>
      <c r="AD263" s="40"/>
      <c r="AE263" s="40"/>
      <c r="AR263" s="239" t="s">
        <v>153</v>
      </c>
      <c r="AT263" s="239" t="s">
        <v>148</v>
      </c>
      <c r="AU263" s="239" t="s">
        <v>99</v>
      </c>
      <c r="AY263" s="18" t="s">
        <v>145</v>
      </c>
      <c r="BE263" s="240">
        <f>IF(N263="základní",J263,0)</f>
        <v>0</v>
      </c>
      <c r="BF263" s="240">
        <f>IF(N263="snížená",J263,0)</f>
        <v>0</v>
      </c>
      <c r="BG263" s="240">
        <f>IF(N263="zákl. přenesená",J263,0)</f>
        <v>0</v>
      </c>
      <c r="BH263" s="240">
        <f>IF(N263="sníž. přenesená",J263,0)</f>
        <v>0</v>
      </c>
      <c r="BI263" s="240">
        <f>IF(N263="nulová",J263,0)</f>
        <v>0</v>
      </c>
      <c r="BJ263" s="18" t="s">
        <v>23</v>
      </c>
      <c r="BK263" s="240">
        <f>ROUND(I263*H263,2)</f>
        <v>0</v>
      </c>
      <c r="BL263" s="18" t="s">
        <v>153</v>
      </c>
      <c r="BM263" s="239" t="s">
        <v>308</v>
      </c>
    </row>
    <row r="264" s="2" customFormat="1">
      <c r="A264" s="40"/>
      <c r="B264" s="41"/>
      <c r="C264" s="42"/>
      <c r="D264" s="241" t="s">
        <v>155</v>
      </c>
      <c r="E264" s="42"/>
      <c r="F264" s="242" t="s">
        <v>309</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155</v>
      </c>
      <c r="AU264" s="18" t="s">
        <v>99</v>
      </c>
    </row>
    <row r="265" s="2" customFormat="1">
      <c r="A265" s="40"/>
      <c r="B265" s="41"/>
      <c r="C265" s="42"/>
      <c r="D265" s="246" t="s">
        <v>157</v>
      </c>
      <c r="E265" s="42"/>
      <c r="F265" s="247" t="s">
        <v>310</v>
      </c>
      <c r="G265" s="42"/>
      <c r="H265" s="42"/>
      <c r="I265" s="243"/>
      <c r="J265" s="42"/>
      <c r="K265" s="42"/>
      <c r="L265" s="46"/>
      <c r="M265" s="244"/>
      <c r="N265" s="245"/>
      <c r="O265" s="93"/>
      <c r="P265" s="93"/>
      <c r="Q265" s="93"/>
      <c r="R265" s="93"/>
      <c r="S265" s="93"/>
      <c r="T265" s="94"/>
      <c r="U265" s="40"/>
      <c r="V265" s="40"/>
      <c r="W265" s="40"/>
      <c r="X265" s="40"/>
      <c r="Y265" s="40"/>
      <c r="Z265" s="40"/>
      <c r="AA265" s="40"/>
      <c r="AB265" s="40"/>
      <c r="AC265" s="40"/>
      <c r="AD265" s="40"/>
      <c r="AE265" s="40"/>
      <c r="AT265" s="18" t="s">
        <v>157</v>
      </c>
      <c r="AU265" s="18" t="s">
        <v>99</v>
      </c>
    </row>
    <row r="266" s="13" customFormat="1">
      <c r="A266" s="13"/>
      <c r="B266" s="248"/>
      <c r="C266" s="249"/>
      <c r="D266" s="241" t="s">
        <v>159</v>
      </c>
      <c r="E266" s="250" t="s">
        <v>1</v>
      </c>
      <c r="F266" s="251" t="s">
        <v>311</v>
      </c>
      <c r="G266" s="249"/>
      <c r="H266" s="250" t="s">
        <v>1</v>
      </c>
      <c r="I266" s="252"/>
      <c r="J266" s="249"/>
      <c r="K266" s="249"/>
      <c r="L266" s="253"/>
      <c r="M266" s="254"/>
      <c r="N266" s="255"/>
      <c r="O266" s="255"/>
      <c r="P266" s="255"/>
      <c r="Q266" s="255"/>
      <c r="R266" s="255"/>
      <c r="S266" s="255"/>
      <c r="T266" s="256"/>
      <c r="U266" s="13"/>
      <c r="V266" s="13"/>
      <c r="W266" s="13"/>
      <c r="X266" s="13"/>
      <c r="Y266" s="13"/>
      <c r="Z266" s="13"/>
      <c r="AA266" s="13"/>
      <c r="AB266" s="13"/>
      <c r="AC266" s="13"/>
      <c r="AD266" s="13"/>
      <c r="AE266" s="13"/>
      <c r="AT266" s="257" t="s">
        <v>159</v>
      </c>
      <c r="AU266" s="257" t="s">
        <v>99</v>
      </c>
      <c r="AV266" s="13" t="s">
        <v>23</v>
      </c>
      <c r="AW266" s="13" t="s">
        <v>48</v>
      </c>
      <c r="AX266" s="13" t="s">
        <v>91</v>
      </c>
      <c r="AY266" s="257" t="s">
        <v>145</v>
      </c>
    </row>
    <row r="267" s="14" customFormat="1">
      <c r="A267" s="14"/>
      <c r="B267" s="258"/>
      <c r="C267" s="259"/>
      <c r="D267" s="241" t="s">
        <v>159</v>
      </c>
      <c r="E267" s="260" t="s">
        <v>1</v>
      </c>
      <c r="F267" s="261" t="s">
        <v>296</v>
      </c>
      <c r="G267" s="259"/>
      <c r="H267" s="262">
        <v>104.2</v>
      </c>
      <c r="I267" s="263"/>
      <c r="J267" s="259"/>
      <c r="K267" s="259"/>
      <c r="L267" s="264"/>
      <c r="M267" s="265"/>
      <c r="N267" s="266"/>
      <c r="O267" s="266"/>
      <c r="P267" s="266"/>
      <c r="Q267" s="266"/>
      <c r="R267" s="266"/>
      <c r="S267" s="266"/>
      <c r="T267" s="267"/>
      <c r="U267" s="14"/>
      <c r="V267" s="14"/>
      <c r="W267" s="14"/>
      <c r="X267" s="14"/>
      <c r="Y267" s="14"/>
      <c r="Z267" s="14"/>
      <c r="AA267" s="14"/>
      <c r="AB267" s="14"/>
      <c r="AC267" s="14"/>
      <c r="AD267" s="14"/>
      <c r="AE267" s="14"/>
      <c r="AT267" s="268" t="s">
        <v>159</v>
      </c>
      <c r="AU267" s="268" t="s">
        <v>99</v>
      </c>
      <c r="AV267" s="14" t="s">
        <v>99</v>
      </c>
      <c r="AW267" s="14" t="s">
        <v>48</v>
      </c>
      <c r="AX267" s="14" t="s">
        <v>91</v>
      </c>
      <c r="AY267" s="268" t="s">
        <v>145</v>
      </c>
    </row>
    <row r="268" s="13" customFormat="1">
      <c r="A268" s="13"/>
      <c r="B268" s="248"/>
      <c r="C268" s="249"/>
      <c r="D268" s="241" t="s">
        <v>159</v>
      </c>
      <c r="E268" s="250" t="s">
        <v>1</v>
      </c>
      <c r="F268" s="251" t="s">
        <v>312</v>
      </c>
      <c r="G268" s="249"/>
      <c r="H268" s="250" t="s">
        <v>1</v>
      </c>
      <c r="I268" s="252"/>
      <c r="J268" s="249"/>
      <c r="K268" s="249"/>
      <c r="L268" s="253"/>
      <c r="M268" s="254"/>
      <c r="N268" s="255"/>
      <c r="O268" s="255"/>
      <c r="P268" s="255"/>
      <c r="Q268" s="255"/>
      <c r="R268" s="255"/>
      <c r="S268" s="255"/>
      <c r="T268" s="256"/>
      <c r="U268" s="13"/>
      <c r="V268" s="13"/>
      <c r="W268" s="13"/>
      <c r="X268" s="13"/>
      <c r="Y268" s="13"/>
      <c r="Z268" s="13"/>
      <c r="AA268" s="13"/>
      <c r="AB268" s="13"/>
      <c r="AC268" s="13"/>
      <c r="AD268" s="13"/>
      <c r="AE268" s="13"/>
      <c r="AT268" s="257" t="s">
        <v>159</v>
      </c>
      <c r="AU268" s="257" t="s">
        <v>99</v>
      </c>
      <c r="AV268" s="13" t="s">
        <v>23</v>
      </c>
      <c r="AW268" s="13" t="s">
        <v>48</v>
      </c>
      <c r="AX268" s="13" t="s">
        <v>91</v>
      </c>
      <c r="AY268" s="257" t="s">
        <v>145</v>
      </c>
    </row>
    <row r="269" s="14" customFormat="1">
      <c r="A269" s="14"/>
      <c r="B269" s="258"/>
      <c r="C269" s="259"/>
      <c r="D269" s="241" t="s">
        <v>159</v>
      </c>
      <c r="E269" s="260" t="s">
        <v>1</v>
      </c>
      <c r="F269" s="261" t="s">
        <v>313</v>
      </c>
      <c r="G269" s="259"/>
      <c r="H269" s="262">
        <v>74.400000000000006</v>
      </c>
      <c r="I269" s="263"/>
      <c r="J269" s="259"/>
      <c r="K269" s="259"/>
      <c r="L269" s="264"/>
      <c r="M269" s="265"/>
      <c r="N269" s="266"/>
      <c r="O269" s="266"/>
      <c r="P269" s="266"/>
      <c r="Q269" s="266"/>
      <c r="R269" s="266"/>
      <c r="S269" s="266"/>
      <c r="T269" s="267"/>
      <c r="U269" s="14"/>
      <c r="V269" s="14"/>
      <c r="W269" s="14"/>
      <c r="X269" s="14"/>
      <c r="Y269" s="14"/>
      <c r="Z269" s="14"/>
      <c r="AA269" s="14"/>
      <c r="AB269" s="14"/>
      <c r="AC269" s="14"/>
      <c r="AD269" s="14"/>
      <c r="AE269" s="14"/>
      <c r="AT269" s="268" t="s">
        <v>159</v>
      </c>
      <c r="AU269" s="268" t="s">
        <v>99</v>
      </c>
      <c r="AV269" s="14" t="s">
        <v>99</v>
      </c>
      <c r="AW269" s="14" t="s">
        <v>48</v>
      </c>
      <c r="AX269" s="14" t="s">
        <v>91</v>
      </c>
      <c r="AY269" s="268" t="s">
        <v>145</v>
      </c>
    </row>
    <row r="270" s="2" customFormat="1" ht="33" customHeight="1">
      <c r="A270" s="40"/>
      <c r="B270" s="41"/>
      <c r="C270" s="228" t="s">
        <v>314</v>
      </c>
      <c r="D270" s="228" t="s">
        <v>148</v>
      </c>
      <c r="E270" s="229" t="s">
        <v>315</v>
      </c>
      <c r="F270" s="230" t="s">
        <v>316</v>
      </c>
      <c r="G270" s="231" t="s">
        <v>215</v>
      </c>
      <c r="H270" s="232">
        <v>61.616999999999997</v>
      </c>
      <c r="I270" s="233"/>
      <c r="J270" s="234">
        <f>ROUND(I270*H270,2)</f>
        <v>0</v>
      </c>
      <c r="K270" s="230" t="s">
        <v>152</v>
      </c>
      <c r="L270" s="46"/>
      <c r="M270" s="235" t="s">
        <v>1</v>
      </c>
      <c r="N270" s="236" t="s">
        <v>56</v>
      </c>
      <c r="O270" s="93"/>
      <c r="P270" s="237">
        <f>O270*H270</f>
        <v>0</v>
      </c>
      <c r="Q270" s="237">
        <v>0</v>
      </c>
      <c r="R270" s="237">
        <f>Q270*H270</f>
        <v>0</v>
      </c>
      <c r="S270" s="237">
        <v>0</v>
      </c>
      <c r="T270" s="238">
        <f>S270*H270</f>
        <v>0</v>
      </c>
      <c r="U270" s="40"/>
      <c r="V270" s="40"/>
      <c r="W270" s="40"/>
      <c r="X270" s="40"/>
      <c r="Y270" s="40"/>
      <c r="Z270" s="40"/>
      <c r="AA270" s="40"/>
      <c r="AB270" s="40"/>
      <c r="AC270" s="40"/>
      <c r="AD270" s="40"/>
      <c r="AE270" s="40"/>
      <c r="AR270" s="239" t="s">
        <v>153</v>
      </c>
      <c r="AT270" s="239" t="s">
        <v>148</v>
      </c>
      <c r="AU270" s="239" t="s">
        <v>99</v>
      </c>
      <c r="AY270" s="18" t="s">
        <v>145</v>
      </c>
      <c r="BE270" s="240">
        <f>IF(N270="základní",J270,0)</f>
        <v>0</v>
      </c>
      <c r="BF270" s="240">
        <f>IF(N270="snížená",J270,0)</f>
        <v>0</v>
      </c>
      <c r="BG270" s="240">
        <f>IF(N270="zákl. přenesená",J270,0)</f>
        <v>0</v>
      </c>
      <c r="BH270" s="240">
        <f>IF(N270="sníž. přenesená",J270,0)</f>
        <v>0</v>
      </c>
      <c r="BI270" s="240">
        <f>IF(N270="nulová",J270,0)</f>
        <v>0</v>
      </c>
      <c r="BJ270" s="18" t="s">
        <v>23</v>
      </c>
      <c r="BK270" s="240">
        <f>ROUND(I270*H270,2)</f>
        <v>0</v>
      </c>
      <c r="BL270" s="18" t="s">
        <v>153</v>
      </c>
      <c r="BM270" s="239" t="s">
        <v>317</v>
      </c>
    </row>
    <row r="271" s="2" customFormat="1">
      <c r="A271" s="40"/>
      <c r="B271" s="41"/>
      <c r="C271" s="42"/>
      <c r="D271" s="241" t="s">
        <v>155</v>
      </c>
      <c r="E271" s="42"/>
      <c r="F271" s="242" t="s">
        <v>318</v>
      </c>
      <c r="G271" s="42"/>
      <c r="H271" s="42"/>
      <c r="I271" s="243"/>
      <c r="J271" s="42"/>
      <c r="K271" s="42"/>
      <c r="L271" s="46"/>
      <c r="M271" s="244"/>
      <c r="N271" s="245"/>
      <c r="O271" s="93"/>
      <c r="P271" s="93"/>
      <c r="Q271" s="93"/>
      <c r="R271" s="93"/>
      <c r="S271" s="93"/>
      <c r="T271" s="94"/>
      <c r="U271" s="40"/>
      <c r="V271" s="40"/>
      <c r="W271" s="40"/>
      <c r="X271" s="40"/>
      <c r="Y271" s="40"/>
      <c r="Z271" s="40"/>
      <c r="AA271" s="40"/>
      <c r="AB271" s="40"/>
      <c r="AC271" s="40"/>
      <c r="AD271" s="40"/>
      <c r="AE271" s="40"/>
      <c r="AT271" s="18" t="s">
        <v>155</v>
      </c>
      <c r="AU271" s="18" t="s">
        <v>99</v>
      </c>
    </row>
    <row r="272" s="2" customFormat="1">
      <c r="A272" s="40"/>
      <c r="B272" s="41"/>
      <c r="C272" s="42"/>
      <c r="D272" s="246" t="s">
        <v>157</v>
      </c>
      <c r="E272" s="42"/>
      <c r="F272" s="247" t="s">
        <v>319</v>
      </c>
      <c r="G272" s="42"/>
      <c r="H272" s="42"/>
      <c r="I272" s="243"/>
      <c r="J272" s="42"/>
      <c r="K272" s="42"/>
      <c r="L272" s="46"/>
      <c r="M272" s="244"/>
      <c r="N272" s="245"/>
      <c r="O272" s="93"/>
      <c r="P272" s="93"/>
      <c r="Q272" s="93"/>
      <c r="R272" s="93"/>
      <c r="S272" s="93"/>
      <c r="T272" s="94"/>
      <c r="U272" s="40"/>
      <c r="V272" s="40"/>
      <c r="W272" s="40"/>
      <c r="X272" s="40"/>
      <c r="Y272" s="40"/>
      <c r="Z272" s="40"/>
      <c r="AA272" s="40"/>
      <c r="AB272" s="40"/>
      <c r="AC272" s="40"/>
      <c r="AD272" s="40"/>
      <c r="AE272" s="40"/>
      <c r="AT272" s="18" t="s">
        <v>157</v>
      </c>
      <c r="AU272" s="18" t="s">
        <v>99</v>
      </c>
    </row>
    <row r="273" s="2" customFormat="1">
      <c r="A273" s="40"/>
      <c r="B273" s="41"/>
      <c r="C273" s="42"/>
      <c r="D273" s="241" t="s">
        <v>168</v>
      </c>
      <c r="E273" s="42"/>
      <c r="F273" s="269" t="s">
        <v>320</v>
      </c>
      <c r="G273" s="42"/>
      <c r="H273" s="42"/>
      <c r="I273" s="243"/>
      <c r="J273" s="42"/>
      <c r="K273" s="42"/>
      <c r="L273" s="46"/>
      <c r="M273" s="244"/>
      <c r="N273" s="245"/>
      <c r="O273" s="93"/>
      <c r="P273" s="93"/>
      <c r="Q273" s="93"/>
      <c r="R273" s="93"/>
      <c r="S273" s="93"/>
      <c r="T273" s="94"/>
      <c r="U273" s="40"/>
      <c r="V273" s="40"/>
      <c r="W273" s="40"/>
      <c r="X273" s="40"/>
      <c r="Y273" s="40"/>
      <c r="Z273" s="40"/>
      <c r="AA273" s="40"/>
      <c r="AB273" s="40"/>
      <c r="AC273" s="40"/>
      <c r="AD273" s="40"/>
      <c r="AE273" s="40"/>
      <c r="AT273" s="18" t="s">
        <v>168</v>
      </c>
      <c r="AU273" s="18" t="s">
        <v>99</v>
      </c>
    </row>
    <row r="274" s="12" customFormat="1" ht="22.8" customHeight="1">
      <c r="A274" s="12"/>
      <c r="B274" s="212"/>
      <c r="C274" s="213"/>
      <c r="D274" s="214" t="s">
        <v>90</v>
      </c>
      <c r="E274" s="226" t="s">
        <v>321</v>
      </c>
      <c r="F274" s="226" t="s">
        <v>322</v>
      </c>
      <c r="G274" s="213"/>
      <c r="H274" s="213"/>
      <c r="I274" s="216"/>
      <c r="J274" s="227">
        <f>BK274</f>
        <v>0</v>
      </c>
      <c r="K274" s="213"/>
      <c r="L274" s="218"/>
      <c r="M274" s="219"/>
      <c r="N274" s="220"/>
      <c r="O274" s="220"/>
      <c r="P274" s="221">
        <f>SUM(P275:P322)</f>
        <v>0</v>
      </c>
      <c r="Q274" s="220"/>
      <c r="R274" s="221">
        <f>SUM(R275:R322)</f>
        <v>45.520937340000003</v>
      </c>
      <c r="S274" s="220"/>
      <c r="T274" s="222">
        <f>SUM(T275:T322)</f>
        <v>0</v>
      </c>
      <c r="U274" s="12"/>
      <c r="V274" s="12"/>
      <c r="W274" s="12"/>
      <c r="X274" s="12"/>
      <c r="Y274" s="12"/>
      <c r="Z274" s="12"/>
      <c r="AA274" s="12"/>
      <c r="AB274" s="12"/>
      <c r="AC274" s="12"/>
      <c r="AD274" s="12"/>
      <c r="AE274" s="12"/>
      <c r="AR274" s="223" t="s">
        <v>23</v>
      </c>
      <c r="AT274" s="224" t="s">
        <v>90</v>
      </c>
      <c r="AU274" s="224" t="s">
        <v>23</v>
      </c>
      <c r="AY274" s="223" t="s">
        <v>145</v>
      </c>
      <c r="BK274" s="225">
        <f>SUM(BK275:BK322)</f>
        <v>0</v>
      </c>
    </row>
    <row r="275" s="2" customFormat="1" ht="24.15" customHeight="1">
      <c r="A275" s="40"/>
      <c r="B275" s="41"/>
      <c r="C275" s="228" t="s">
        <v>323</v>
      </c>
      <c r="D275" s="228" t="s">
        <v>148</v>
      </c>
      <c r="E275" s="229" t="s">
        <v>324</v>
      </c>
      <c r="F275" s="230" t="s">
        <v>325</v>
      </c>
      <c r="G275" s="231" t="s">
        <v>151</v>
      </c>
      <c r="H275" s="232">
        <v>5.2000000000000002</v>
      </c>
      <c r="I275" s="233"/>
      <c r="J275" s="234">
        <f>ROUND(I275*H275,2)</f>
        <v>0</v>
      </c>
      <c r="K275" s="230" t="s">
        <v>152</v>
      </c>
      <c r="L275" s="46"/>
      <c r="M275" s="235" t="s">
        <v>1</v>
      </c>
      <c r="N275" s="236" t="s">
        <v>56</v>
      </c>
      <c r="O275" s="93"/>
      <c r="P275" s="237">
        <f>O275*H275</f>
        <v>0</v>
      </c>
      <c r="Q275" s="237">
        <v>0.090620000000000006</v>
      </c>
      <c r="R275" s="237">
        <f>Q275*H275</f>
        <v>0.47122400000000003</v>
      </c>
      <c r="S275" s="237">
        <v>0</v>
      </c>
      <c r="T275" s="238">
        <f>S275*H275</f>
        <v>0</v>
      </c>
      <c r="U275" s="40"/>
      <c r="V275" s="40"/>
      <c r="W275" s="40"/>
      <c r="X275" s="40"/>
      <c r="Y275" s="40"/>
      <c r="Z275" s="40"/>
      <c r="AA275" s="40"/>
      <c r="AB275" s="40"/>
      <c r="AC275" s="40"/>
      <c r="AD275" s="40"/>
      <c r="AE275" s="40"/>
      <c r="AR275" s="239" t="s">
        <v>153</v>
      </c>
      <c r="AT275" s="239" t="s">
        <v>148</v>
      </c>
      <c r="AU275" s="239" t="s">
        <v>99</v>
      </c>
      <c r="AY275" s="18" t="s">
        <v>145</v>
      </c>
      <c r="BE275" s="240">
        <f>IF(N275="základní",J275,0)</f>
        <v>0</v>
      </c>
      <c r="BF275" s="240">
        <f>IF(N275="snížená",J275,0)</f>
        <v>0</v>
      </c>
      <c r="BG275" s="240">
        <f>IF(N275="zákl. přenesená",J275,0)</f>
        <v>0</v>
      </c>
      <c r="BH275" s="240">
        <f>IF(N275="sníž. přenesená",J275,0)</f>
        <v>0</v>
      </c>
      <c r="BI275" s="240">
        <f>IF(N275="nulová",J275,0)</f>
        <v>0</v>
      </c>
      <c r="BJ275" s="18" t="s">
        <v>23</v>
      </c>
      <c r="BK275" s="240">
        <f>ROUND(I275*H275,2)</f>
        <v>0</v>
      </c>
      <c r="BL275" s="18" t="s">
        <v>153</v>
      </c>
      <c r="BM275" s="239" t="s">
        <v>326</v>
      </c>
    </row>
    <row r="276" s="2" customFormat="1">
      <c r="A276" s="40"/>
      <c r="B276" s="41"/>
      <c r="C276" s="42"/>
      <c r="D276" s="241" t="s">
        <v>155</v>
      </c>
      <c r="E276" s="42"/>
      <c r="F276" s="242" t="s">
        <v>327</v>
      </c>
      <c r="G276" s="42"/>
      <c r="H276" s="42"/>
      <c r="I276" s="243"/>
      <c r="J276" s="42"/>
      <c r="K276" s="42"/>
      <c r="L276" s="46"/>
      <c r="M276" s="244"/>
      <c r="N276" s="245"/>
      <c r="O276" s="93"/>
      <c r="P276" s="93"/>
      <c r="Q276" s="93"/>
      <c r="R276" s="93"/>
      <c r="S276" s="93"/>
      <c r="T276" s="94"/>
      <c r="U276" s="40"/>
      <c r="V276" s="40"/>
      <c r="W276" s="40"/>
      <c r="X276" s="40"/>
      <c r="Y276" s="40"/>
      <c r="Z276" s="40"/>
      <c r="AA276" s="40"/>
      <c r="AB276" s="40"/>
      <c r="AC276" s="40"/>
      <c r="AD276" s="40"/>
      <c r="AE276" s="40"/>
      <c r="AT276" s="18" t="s">
        <v>155</v>
      </c>
      <c r="AU276" s="18" t="s">
        <v>99</v>
      </c>
    </row>
    <row r="277" s="2" customFormat="1">
      <c r="A277" s="40"/>
      <c r="B277" s="41"/>
      <c r="C277" s="42"/>
      <c r="D277" s="246" t="s">
        <v>157</v>
      </c>
      <c r="E277" s="42"/>
      <c r="F277" s="247" t="s">
        <v>328</v>
      </c>
      <c r="G277" s="42"/>
      <c r="H277" s="42"/>
      <c r="I277" s="243"/>
      <c r="J277" s="42"/>
      <c r="K277" s="42"/>
      <c r="L277" s="46"/>
      <c r="M277" s="244"/>
      <c r="N277" s="245"/>
      <c r="O277" s="93"/>
      <c r="P277" s="93"/>
      <c r="Q277" s="93"/>
      <c r="R277" s="93"/>
      <c r="S277" s="93"/>
      <c r="T277" s="94"/>
      <c r="U277" s="40"/>
      <c r="V277" s="40"/>
      <c r="W277" s="40"/>
      <c r="X277" s="40"/>
      <c r="Y277" s="40"/>
      <c r="Z277" s="40"/>
      <c r="AA277" s="40"/>
      <c r="AB277" s="40"/>
      <c r="AC277" s="40"/>
      <c r="AD277" s="40"/>
      <c r="AE277" s="40"/>
      <c r="AT277" s="18" t="s">
        <v>157</v>
      </c>
      <c r="AU277" s="18" t="s">
        <v>99</v>
      </c>
    </row>
    <row r="278" s="13" customFormat="1">
      <c r="A278" s="13"/>
      <c r="B278" s="248"/>
      <c r="C278" s="249"/>
      <c r="D278" s="241" t="s">
        <v>159</v>
      </c>
      <c r="E278" s="250" t="s">
        <v>1</v>
      </c>
      <c r="F278" s="251" t="s">
        <v>329</v>
      </c>
      <c r="G278" s="249"/>
      <c r="H278" s="250" t="s">
        <v>1</v>
      </c>
      <c r="I278" s="252"/>
      <c r="J278" s="249"/>
      <c r="K278" s="249"/>
      <c r="L278" s="253"/>
      <c r="M278" s="254"/>
      <c r="N278" s="255"/>
      <c r="O278" s="255"/>
      <c r="P278" s="255"/>
      <c r="Q278" s="255"/>
      <c r="R278" s="255"/>
      <c r="S278" s="255"/>
      <c r="T278" s="256"/>
      <c r="U278" s="13"/>
      <c r="V278" s="13"/>
      <c r="W278" s="13"/>
      <c r="X278" s="13"/>
      <c r="Y278" s="13"/>
      <c r="Z278" s="13"/>
      <c r="AA278" s="13"/>
      <c r="AB278" s="13"/>
      <c r="AC278" s="13"/>
      <c r="AD278" s="13"/>
      <c r="AE278" s="13"/>
      <c r="AT278" s="257" t="s">
        <v>159</v>
      </c>
      <c r="AU278" s="257" t="s">
        <v>99</v>
      </c>
      <c r="AV278" s="13" t="s">
        <v>23</v>
      </c>
      <c r="AW278" s="13" t="s">
        <v>48</v>
      </c>
      <c r="AX278" s="13" t="s">
        <v>91</v>
      </c>
      <c r="AY278" s="257" t="s">
        <v>145</v>
      </c>
    </row>
    <row r="279" s="14" customFormat="1">
      <c r="A279" s="14"/>
      <c r="B279" s="258"/>
      <c r="C279" s="259"/>
      <c r="D279" s="241" t="s">
        <v>159</v>
      </c>
      <c r="E279" s="260" t="s">
        <v>1</v>
      </c>
      <c r="F279" s="261" t="s">
        <v>330</v>
      </c>
      <c r="G279" s="259"/>
      <c r="H279" s="262">
        <v>5.2000000000000002</v>
      </c>
      <c r="I279" s="263"/>
      <c r="J279" s="259"/>
      <c r="K279" s="259"/>
      <c r="L279" s="264"/>
      <c r="M279" s="265"/>
      <c r="N279" s="266"/>
      <c r="O279" s="266"/>
      <c r="P279" s="266"/>
      <c r="Q279" s="266"/>
      <c r="R279" s="266"/>
      <c r="S279" s="266"/>
      <c r="T279" s="267"/>
      <c r="U279" s="14"/>
      <c r="V279" s="14"/>
      <c r="W279" s="14"/>
      <c r="X279" s="14"/>
      <c r="Y279" s="14"/>
      <c r="Z279" s="14"/>
      <c r="AA279" s="14"/>
      <c r="AB279" s="14"/>
      <c r="AC279" s="14"/>
      <c r="AD279" s="14"/>
      <c r="AE279" s="14"/>
      <c r="AT279" s="268" t="s">
        <v>159</v>
      </c>
      <c r="AU279" s="268" t="s">
        <v>99</v>
      </c>
      <c r="AV279" s="14" t="s">
        <v>99</v>
      </c>
      <c r="AW279" s="14" t="s">
        <v>48</v>
      </c>
      <c r="AX279" s="14" t="s">
        <v>91</v>
      </c>
      <c r="AY279" s="268" t="s">
        <v>145</v>
      </c>
    </row>
    <row r="280" s="2" customFormat="1" ht="33" customHeight="1">
      <c r="A280" s="40"/>
      <c r="B280" s="41"/>
      <c r="C280" s="228" t="s">
        <v>331</v>
      </c>
      <c r="D280" s="228" t="s">
        <v>148</v>
      </c>
      <c r="E280" s="229" t="s">
        <v>332</v>
      </c>
      <c r="F280" s="230" t="s">
        <v>333</v>
      </c>
      <c r="G280" s="231" t="s">
        <v>151</v>
      </c>
      <c r="H280" s="232">
        <v>74.5</v>
      </c>
      <c r="I280" s="233"/>
      <c r="J280" s="234">
        <f>ROUND(I280*H280,2)</f>
        <v>0</v>
      </c>
      <c r="K280" s="230" t="s">
        <v>152</v>
      </c>
      <c r="L280" s="46"/>
      <c r="M280" s="235" t="s">
        <v>1</v>
      </c>
      <c r="N280" s="236" t="s">
        <v>56</v>
      </c>
      <c r="O280" s="93"/>
      <c r="P280" s="237">
        <f>O280*H280</f>
        <v>0</v>
      </c>
      <c r="Q280" s="237">
        <v>0.090620000000000006</v>
      </c>
      <c r="R280" s="237">
        <f>Q280*H280</f>
        <v>6.7511900000000002</v>
      </c>
      <c r="S280" s="237">
        <v>0</v>
      </c>
      <c r="T280" s="238">
        <f>S280*H280</f>
        <v>0</v>
      </c>
      <c r="U280" s="40"/>
      <c r="V280" s="40"/>
      <c r="W280" s="40"/>
      <c r="X280" s="40"/>
      <c r="Y280" s="40"/>
      <c r="Z280" s="40"/>
      <c r="AA280" s="40"/>
      <c r="AB280" s="40"/>
      <c r="AC280" s="40"/>
      <c r="AD280" s="40"/>
      <c r="AE280" s="40"/>
      <c r="AR280" s="239" t="s">
        <v>153</v>
      </c>
      <c r="AT280" s="239" t="s">
        <v>148</v>
      </c>
      <c r="AU280" s="239" t="s">
        <v>99</v>
      </c>
      <c r="AY280" s="18" t="s">
        <v>145</v>
      </c>
      <c r="BE280" s="240">
        <f>IF(N280="základní",J280,0)</f>
        <v>0</v>
      </c>
      <c r="BF280" s="240">
        <f>IF(N280="snížená",J280,0)</f>
        <v>0</v>
      </c>
      <c r="BG280" s="240">
        <f>IF(N280="zákl. přenesená",J280,0)</f>
        <v>0</v>
      </c>
      <c r="BH280" s="240">
        <f>IF(N280="sníž. přenesená",J280,0)</f>
        <v>0</v>
      </c>
      <c r="BI280" s="240">
        <f>IF(N280="nulová",J280,0)</f>
        <v>0</v>
      </c>
      <c r="BJ280" s="18" t="s">
        <v>23</v>
      </c>
      <c r="BK280" s="240">
        <f>ROUND(I280*H280,2)</f>
        <v>0</v>
      </c>
      <c r="BL280" s="18" t="s">
        <v>153</v>
      </c>
      <c r="BM280" s="239" t="s">
        <v>334</v>
      </c>
    </row>
    <row r="281" s="2" customFormat="1">
      <c r="A281" s="40"/>
      <c r="B281" s="41"/>
      <c r="C281" s="42"/>
      <c r="D281" s="241" t="s">
        <v>155</v>
      </c>
      <c r="E281" s="42"/>
      <c r="F281" s="242" t="s">
        <v>335</v>
      </c>
      <c r="G281" s="42"/>
      <c r="H281" s="42"/>
      <c r="I281" s="243"/>
      <c r="J281" s="42"/>
      <c r="K281" s="42"/>
      <c r="L281" s="46"/>
      <c r="M281" s="244"/>
      <c r="N281" s="245"/>
      <c r="O281" s="93"/>
      <c r="P281" s="93"/>
      <c r="Q281" s="93"/>
      <c r="R281" s="93"/>
      <c r="S281" s="93"/>
      <c r="T281" s="94"/>
      <c r="U281" s="40"/>
      <c r="V281" s="40"/>
      <c r="W281" s="40"/>
      <c r="X281" s="40"/>
      <c r="Y281" s="40"/>
      <c r="Z281" s="40"/>
      <c r="AA281" s="40"/>
      <c r="AB281" s="40"/>
      <c r="AC281" s="40"/>
      <c r="AD281" s="40"/>
      <c r="AE281" s="40"/>
      <c r="AT281" s="18" t="s">
        <v>155</v>
      </c>
      <c r="AU281" s="18" t="s">
        <v>99</v>
      </c>
    </row>
    <row r="282" s="2" customFormat="1">
      <c r="A282" s="40"/>
      <c r="B282" s="41"/>
      <c r="C282" s="42"/>
      <c r="D282" s="246" t="s">
        <v>157</v>
      </c>
      <c r="E282" s="42"/>
      <c r="F282" s="247" t="s">
        <v>336</v>
      </c>
      <c r="G282" s="42"/>
      <c r="H282" s="42"/>
      <c r="I282" s="243"/>
      <c r="J282" s="42"/>
      <c r="K282" s="42"/>
      <c r="L282" s="46"/>
      <c r="M282" s="244"/>
      <c r="N282" s="245"/>
      <c r="O282" s="93"/>
      <c r="P282" s="93"/>
      <c r="Q282" s="93"/>
      <c r="R282" s="93"/>
      <c r="S282" s="93"/>
      <c r="T282" s="94"/>
      <c r="U282" s="40"/>
      <c r="V282" s="40"/>
      <c r="W282" s="40"/>
      <c r="X282" s="40"/>
      <c r="Y282" s="40"/>
      <c r="Z282" s="40"/>
      <c r="AA282" s="40"/>
      <c r="AB282" s="40"/>
      <c r="AC282" s="40"/>
      <c r="AD282" s="40"/>
      <c r="AE282" s="40"/>
      <c r="AT282" s="18" t="s">
        <v>157</v>
      </c>
      <c r="AU282" s="18" t="s">
        <v>99</v>
      </c>
    </row>
    <row r="283" s="13" customFormat="1">
      <c r="A283" s="13"/>
      <c r="B283" s="248"/>
      <c r="C283" s="249"/>
      <c r="D283" s="241" t="s">
        <v>159</v>
      </c>
      <c r="E283" s="250" t="s">
        <v>1</v>
      </c>
      <c r="F283" s="251" t="s">
        <v>337</v>
      </c>
      <c r="G283" s="249"/>
      <c r="H283" s="250" t="s">
        <v>1</v>
      </c>
      <c r="I283" s="252"/>
      <c r="J283" s="249"/>
      <c r="K283" s="249"/>
      <c r="L283" s="253"/>
      <c r="M283" s="254"/>
      <c r="N283" s="255"/>
      <c r="O283" s="255"/>
      <c r="P283" s="255"/>
      <c r="Q283" s="255"/>
      <c r="R283" s="255"/>
      <c r="S283" s="255"/>
      <c r="T283" s="256"/>
      <c r="U283" s="13"/>
      <c r="V283" s="13"/>
      <c r="W283" s="13"/>
      <c r="X283" s="13"/>
      <c r="Y283" s="13"/>
      <c r="Z283" s="13"/>
      <c r="AA283" s="13"/>
      <c r="AB283" s="13"/>
      <c r="AC283" s="13"/>
      <c r="AD283" s="13"/>
      <c r="AE283" s="13"/>
      <c r="AT283" s="257" t="s">
        <v>159</v>
      </c>
      <c r="AU283" s="257" t="s">
        <v>99</v>
      </c>
      <c r="AV283" s="13" t="s">
        <v>23</v>
      </c>
      <c r="AW283" s="13" t="s">
        <v>48</v>
      </c>
      <c r="AX283" s="13" t="s">
        <v>91</v>
      </c>
      <c r="AY283" s="257" t="s">
        <v>145</v>
      </c>
    </row>
    <row r="284" s="14" customFormat="1">
      <c r="A284" s="14"/>
      <c r="B284" s="258"/>
      <c r="C284" s="259"/>
      <c r="D284" s="241" t="s">
        <v>159</v>
      </c>
      <c r="E284" s="260" t="s">
        <v>1</v>
      </c>
      <c r="F284" s="261" t="s">
        <v>338</v>
      </c>
      <c r="G284" s="259"/>
      <c r="H284" s="262">
        <v>74.5</v>
      </c>
      <c r="I284" s="263"/>
      <c r="J284" s="259"/>
      <c r="K284" s="259"/>
      <c r="L284" s="264"/>
      <c r="M284" s="265"/>
      <c r="N284" s="266"/>
      <c r="O284" s="266"/>
      <c r="P284" s="266"/>
      <c r="Q284" s="266"/>
      <c r="R284" s="266"/>
      <c r="S284" s="266"/>
      <c r="T284" s="267"/>
      <c r="U284" s="14"/>
      <c r="V284" s="14"/>
      <c r="W284" s="14"/>
      <c r="X284" s="14"/>
      <c r="Y284" s="14"/>
      <c r="Z284" s="14"/>
      <c r="AA284" s="14"/>
      <c r="AB284" s="14"/>
      <c r="AC284" s="14"/>
      <c r="AD284" s="14"/>
      <c r="AE284" s="14"/>
      <c r="AT284" s="268" t="s">
        <v>159</v>
      </c>
      <c r="AU284" s="268" t="s">
        <v>99</v>
      </c>
      <c r="AV284" s="14" t="s">
        <v>99</v>
      </c>
      <c r="AW284" s="14" t="s">
        <v>48</v>
      </c>
      <c r="AX284" s="14" t="s">
        <v>91</v>
      </c>
      <c r="AY284" s="268" t="s">
        <v>145</v>
      </c>
    </row>
    <row r="285" s="2" customFormat="1" ht="21.75" customHeight="1">
      <c r="A285" s="40"/>
      <c r="B285" s="41"/>
      <c r="C285" s="281" t="s">
        <v>339</v>
      </c>
      <c r="D285" s="281" t="s">
        <v>250</v>
      </c>
      <c r="E285" s="282" t="s">
        <v>340</v>
      </c>
      <c r="F285" s="283" t="s">
        <v>341</v>
      </c>
      <c r="G285" s="284" t="s">
        <v>151</v>
      </c>
      <c r="H285" s="285">
        <v>76.734999999999999</v>
      </c>
      <c r="I285" s="286"/>
      <c r="J285" s="287">
        <f>ROUND(I285*H285,2)</f>
        <v>0</v>
      </c>
      <c r="K285" s="283" t="s">
        <v>152</v>
      </c>
      <c r="L285" s="288"/>
      <c r="M285" s="289" t="s">
        <v>1</v>
      </c>
      <c r="N285" s="290" t="s">
        <v>56</v>
      </c>
      <c r="O285" s="93"/>
      <c r="P285" s="237">
        <f>O285*H285</f>
        <v>0</v>
      </c>
      <c r="Q285" s="237">
        <v>0.17599999999999999</v>
      </c>
      <c r="R285" s="237">
        <f>Q285*H285</f>
        <v>13.50536</v>
      </c>
      <c r="S285" s="237">
        <v>0</v>
      </c>
      <c r="T285" s="238">
        <f>S285*H285</f>
        <v>0</v>
      </c>
      <c r="U285" s="40"/>
      <c r="V285" s="40"/>
      <c r="W285" s="40"/>
      <c r="X285" s="40"/>
      <c r="Y285" s="40"/>
      <c r="Z285" s="40"/>
      <c r="AA285" s="40"/>
      <c r="AB285" s="40"/>
      <c r="AC285" s="40"/>
      <c r="AD285" s="40"/>
      <c r="AE285" s="40"/>
      <c r="AR285" s="239" t="s">
        <v>212</v>
      </c>
      <c r="AT285" s="239" t="s">
        <v>250</v>
      </c>
      <c r="AU285" s="239" t="s">
        <v>99</v>
      </c>
      <c r="AY285" s="18" t="s">
        <v>145</v>
      </c>
      <c r="BE285" s="240">
        <f>IF(N285="základní",J285,0)</f>
        <v>0</v>
      </c>
      <c r="BF285" s="240">
        <f>IF(N285="snížená",J285,0)</f>
        <v>0</v>
      </c>
      <c r="BG285" s="240">
        <f>IF(N285="zákl. přenesená",J285,0)</f>
        <v>0</v>
      </c>
      <c r="BH285" s="240">
        <f>IF(N285="sníž. přenesená",J285,0)</f>
        <v>0</v>
      </c>
      <c r="BI285" s="240">
        <f>IF(N285="nulová",J285,0)</f>
        <v>0</v>
      </c>
      <c r="BJ285" s="18" t="s">
        <v>23</v>
      </c>
      <c r="BK285" s="240">
        <f>ROUND(I285*H285,2)</f>
        <v>0</v>
      </c>
      <c r="BL285" s="18" t="s">
        <v>153</v>
      </c>
      <c r="BM285" s="239" t="s">
        <v>342</v>
      </c>
    </row>
    <row r="286" s="2" customFormat="1">
      <c r="A286" s="40"/>
      <c r="B286" s="41"/>
      <c r="C286" s="42"/>
      <c r="D286" s="241" t="s">
        <v>155</v>
      </c>
      <c r="E286" s="42"/>
      <c r="F286" s="242" t="s">
        <v>341</v>
      </c>
      <c r="G286" s="42"/>
      <c r="H286" s="42"/>
      <c r="I286" s="243"/>
      <c r="J286" s="42"/>
      <c r="K286" s="42"/>
      <c r="L286" s="46"/>
      <c r="M286" s="244"/>
      <c r="N286" s="245"/>
      <c r="O286" s="93"/>
      <c r="P286" s="93"/>
      <c r="Q286" s="93"/>
      <c r="R286" s="93"/>
      <c r="S286" s="93"/>
      <c r="T286" s="94"/>
      <c r="U286" s="40"/>
      <c r="V286" s="40"/>
      <c r="W286" s="40"/>
      <c r="X286" s="40"/>
      <c r="Y286" s="40"/>
      <c r="Z286" s="40"/>
      <c r="AA286" s="40"/>
      <c r="AB286" s="40"/>
      <c r="AC286" s="40"/>
      <c r="AD286" s="40"/>
      <c r="AE286" s="40"/>
      <c r="AT286" s="18" t="s">
        <v>155</v>
      </c>
      <c r="AU286" s="18" t="s">
        <v>99</v>
      </c>
    </row>
    <row r="287" s="13" customFormat="1">
      <c r="A287" s="13"/>
      <c r="B287" s="248"/>
      <c r="C287" s="249"/>
      <c r="D287" s="241" t="s">
        <v>159</v>
      </c>
      <c r="E287" s="250" t="s">
        <v>1</v>
      </c>
      <c r="F287" s="251" t="s">
        <v>343</v>
      </c>
      <c r="G287" s="249"/>
      <c r="H287" s="250" t="s">
        <v>1</v>
      </c>
      <c r="I287" s="252"/>
      <c r="J287" s="249"/>
      <c r="K287" s="249"/>
      <c r="L287" s="253"/>
      <c r="M287" s="254"/>
      <c r="N287" s="255"/>
      <c r="O287" s="255"/>
      <c r="P287" s="255"/>
      <c r="Q287" s="255"/>
      <c r="R287" s="255"/>
      <c r="S287" s="255"/>
      <c r="T287" s="256"/>
      <c r="U287" s="13"/>
      <c r="V287" s="13"/>
      <c r="W287" s="13"/>
      <c r="X287" s="13"/>
      <c r="Y287" s="13"/>
      <c r="Z287" s="13"/>
      <c r="AA287" s="13"/>
      <c r="AB287" s="13"/>
      <c r="AC287" s="13"/>
      <c r="AD287" s="13"/>
      <c r="AE287" s="13"/>
      <c r="AT287" s="257" t="s">
        <v>159</v>
      </c>
      <c r="AU287" s="257" t="s">
        <v>99</v>
      </c>
      <c r="AV287" s="13" t="s">
        <v>23</v>
      </c>
      <c r="AW287" s="13" t="s">
        <v>48</v>
      </c>
      <c r="AX287" s="13" t="s">
        <v>91</v>
      </c>
      <c r="AY287" s="257" t="s">
        <v>145</v>
      </c>
    </row>
    <row r="288" s="14" customFormat="1">
      <c r="A288" s="14"/>
      <c r="B288" s="258"/>
      <c r="C288" s="259"/>
      <c r="D288" s="241" t="s">
        <v>159</v>
      </c>
      <c r="E288" s="260" t="s">
        <v>1</v>
      </c>
      <c r="F288" s="261" t="s">
        <v>344</v>
      </c>
      <c r="G288" s="259"/>
      <c r="H288" s="262">
        <v>76.734999999999999</v>
      </c>
      <c r="I288" s="263"/>
      <c r="J288" s="259"/>
      <c r="K288" s="259"/>
      <c r="L288" s="264"/>
      <c r="M288" s="265"/>
      <c r="N288" s="266"/>
      <c r="O288" s="266"/>
      <c r="P288" s="266"/>
      <c r="Q288" s="266"/>
      <c r="R288" s="266"/>
      <c r="S288" s="266"/>
      <c r="T288" s="267"/>
      <c r="U288" s="14"/>
      <c r="V288" s="14"/>
      <c r="W288" s="14"/>
      <c r="X288" s="14"/>
      <c r="Y288" s="14"/>
      <c r="Z288" s="14"/>
      <c r="AA288" s="14"/>
      <c r="AB288" s="14"/>
      <c r="AC288" s="14"/>
      <c r="AD288" s="14"/>
      <c r="AE288" s="14"/>
      <c r="AT288" s="268" t="s">
        <v>159</v>
      </c>
      <c r="AU288" s="268" t="s">
        <v>99</v>
      </c>
      <c r="AV288" s="14" t="s">
        <v>99</v>
      </c>
      <c r="AW288" s="14" t="s">
        <v>48</v>
      </c>
      <c r="AX288" s="14" t="s">
        <v>23</v>
      </c>
      <c r="AY288" s="268" t="s">
        <v>145</v>
      </c>
    </row>
    <row r="289" s="2" customFormat="1" ht="33" customHeight="1">
      <c r="A289" s="40"/>
      <c r="B289" s="41"/>
      <c r="C289" s="228" t="s">
        <v>345</v>
      </c>
      <c r="D289" s="228" t="s">
        <v>148</v>
      </c>
      <c r="E289" s="229" t="s">
        <v>346</v>
      </c>
      <c r="F289" s="230" t="s">
        <v>347</v>
      </c>
      <c r="G289" s="231" t="s">
        <v>348</v>
      </c>
      <c r="H289" s="232">
        <v>101.7</v>
      </c>
      <c r="I289" s="233"/>
      <c r="J289" s="234">
        <f>ROUND(I289*H289,2)</f>
        <v>0</v>
      </c>
      <c r="K289" s="230" t="s">
        <v>152</v>
      </c>
      <c r="L289" s="46"/>
      <c r="M289" s="235" t="s">
        <v>1</v>
      </c>
      <c r="N289" s="236" t="s">
        <v>56</v>
      </c>
      <c r="O289" s="93"/>
      <c r="P289" s="237">
        <f>O289*H289</f>
        <v>0</v>
      </c>
      <c r="Q289" s="237">
        <v>0.1295</v>
      </c>
      <c r="R289" s="237">
        <f>Q289*H289</f>
        <v>13.170150000000001</v>
      </c>
      <c r="S289" s="237">
        <v>0</v>
      </c>
      <c r="T289" s="238">
        <f>S289*H289</f>
        <v>0</v>
      </c>
      <c r="U289" s="40"/>
      <c r="V289" s="40"/>
      <c r="W289" s="40"/>
      <c r="X289" s="40"/>
      <c r="Y289" s="40"/>
      <c r="Z289" s="40"/>
      <c r="AA289" s="40"/>
      <c r="AB289" s="40"/>
      <c r="AC289" s="40"/>
      <c r="AD289" s="40"/>
      <c r="AE289" s="40"/>
      <c r="AR289" s="239" t="s">
        <v>153</v>
      </c>
      <c r="AT289" s="239" t="s">
        <v>148</v>
      </c>
      <c r="AU289" s="239" t="s">
        <v>99</v>
      </c>
      <c r="AY289" s="18" t="s">
        <v>145</v>
      </c>
      <c r="BE289" s="240">
        <f>IF(N289="základní",J289,0)</f>
        <v>0</v>
      </c>
      <c r="BF289" s="240">
        <f>IF(N289="snížená",J289,0)</f>
        <v>0</v>
      </c>
      <c r="BG289" s="240">
        <f>IF(N289="zákl. přenesená",J289,0)</f>
        <v>0</v>
      </c>
      <c r="BH289" s="240">
        <f>IF(N289="sníž. přenesená",J289,0)</f>
        <v>0</v>
      </c>
      <c r="BI289" s="240">
        <f>IF(N289="nulová",J289,0)</f>
        <v>0</v>
      </c>
      <c r="BJ289" s="18" t="s">
        <v>23</v>
      </c>
      <c r="BK289" s="240">
        <f>ROUND(I289*H289,2)</f>
        <v>0</v>
      </c>
      <c r="BL289" s="18" t="s">
        <v>153</v>
      </c>
      <c r="BM289" s="239" t="s">
        <v>349</v>
      </c>
    </row>
    <row r="290" s="2" customFormat="1">
      <c r="A290" s="40"/>
      <c r="B290" s="41"/>
      <c r="C290" s="42"/>
      <c r="D290" s="241" t="s">
        <v>155</v>
      </c>
      <c r="E290" s="42"/>
      <c r="F290" s="242" t="s">
        <v>350</v>
      </c>
      <c r="G290" s="42"/>
      <c r="H290" s="42"/>
      <c r="I290" s="243"/>
      <c r="J290" s="42"/>
      <c r="K290" s="42"/>
      <c r="L290" s="46"/>
      <c r="M290" s="244"/>
      <c r="N290" s="245"/>
      <c r="O290" s="93"/>
      <c r="P290" s="93"/>
      <c r="Q290" s="93"/>
      <c r="R290" s="93"/>
      <c r="S290" s="93"/>
      <c r="T290" s="94"/>
      <c r="U290" s="40"/>
      <c r="V290" s="40"/>
      <c r="W290" s="40"/>
      <c r="X290" s="40"/>
      <c r="Y290" s="40"/>
      <c r="Z290" s="40"/>
      <c r="AA290" s="40"/>
      <c r="AB290" s="40"/>
      <c r="AC290" s="40"/>
      <c r="AD290" s="40"/>
      <c r="AE290" s="40"/>
      <c r="AT290" s="18" t="s">
        <v>155</v>
      </c>
      <c r="AU290" s="18" t="s">
        <v>99</v>
      </c>
    </row>
    <row r="291" s="2" customFormat="1">
      <c r="A291" s="40"/>
      <c r="B291" s="41"/>
      <c r="C291" s="42"/>
      <c r="D291" s="246" t="s">
        <v>157</v>
      </c>
      <c r="E291" s="42"/>
      <c r="F291" s="247" t="s">
        <v>351</v>
      </c>
      <c r="G291" s="42"/>
      <c r="H291" s="42"/>
      <c r="I291" s="243"/>
      <c r="J291" s="42"/>
      <c r="K291" s="42"/>
      <c r="L291" s="46"/>
      <c r="M291" s="244"/>
      <c r="N291" s="245"/>
      <c r="O291" s="93"/>
      <c r="P291" s="93"/>
      <c r="Q291" s="93"/>
      <c r="R291" s="93"/>
      <c r="S291" s="93"/>
      <c r="T291" s="94"/>
      <c r="U291" s="40"/>
      <c r="V291" s="40"/>
      <c r="W291" s="40"/>
      <c r="X291" s="40"/>
      <c r="Y291" s="40"/>
      <c r="Z291" s="40"/>
      <c r="AA291" s="40"/>
      <c r="AB291" s="40"/>
      <c r="AC291" s="40"/>
      <c r="AD291" s="40"/>
      <c r="AE291" s="40"/>
      <c r="AT291" s="18" t="s">
        <v>157</v>
      </c>
      <c r="AU291" s="18" t="s">
        <v>99</v>
      </c>
    </row>
    <row r="292" s="2" customFormat="1">
      <c r="A292" s="40"/>
      <c r="B292" s="41"/>
      <c r="C292" s="42"/>
      <c r="D292" s="241" t="s">
        <v>168</v>
      </c>
      <c r="E292" s="42"/>
      <c r="F292" s="269" t="s">
        <v>352</v>
      </c>
      <c r="G292" s="42"/>
      <c r="H292" s="42"/>
      <c r="I292" s="243"/>
      <c r="J292" s="42"/>
      <c r="K292" s="42"/>
      <c r="L292" s="46"/>
      <c r="M292" s="244"/>
      <c r="N292" s="245"/>
      <c r="O292" s="93"/>
      <c r="P292" s="93"/>
      <c r="Q292" s="93"/>
      <c r="R292" s="93"/>
      <c r="S292" s="93"/>
      <c r="T292" s="94"/>
      <c r="U292" s="40"/>
      <c r="V292" s="40"/>
      <c r="W292" s="40"/>
      <c r="X292" s="40"/>
      <c r="Y292" s="40"/>
      <c r="Z292" s="40"/>
      <c r="AA292" s="40"/>
      <c r="AB292" s="40"/>
      <c r="AC292" s="40"/>
      <c r="AD292" s="40"/>
      <c r="AE292" s="40"/>
      <c r="AT292" s="18" t="s">
        <v>168</v>
      </c>
      <c r="AU292" s="18" t="s">
        <v>99</v>
      </c>
    </row>
    <row r="293" s="13" customFormat="1">
      <c r="A293" s="13"/>
      <c r="B293" s="248"/>
      <c r="C293" s="249"/>
      <c r="D293" s="241" t="s">
        <v>159</v>
      </c>
      <c r="E293" s="250" t="s">
        <v>1</v>
      </c>
      <c r="F293" s="251" t="s">
        <v>353</v>
      </c>
      <c r="G293" s="249"/>
      <c r="H293" s="250" t="s">
        <v>1</v>
      </c>
      <c r="I293" s="252"/>
      <c r="J293" s="249"/>
      <c r="K293" s="249"/>
      <c r="L293" s="253"/>
      <c r="M293" s="254"/>
      <c r="N293" s="255"/>
      <c r="O293" s="255"/>
      <c r="P293" s="255"/>
      <c r="Q293" s="255"/>
      <c r="R293" s="255"/>
      <c r="S293" s="255"/>
      <c r="T293" s="256"/>
      <c r="U293" s="13"/>
      <c r="V293" s="13"/>
      <c r="W293" s="13"/>
      <c r="X293" s="13"/>
      <c r="Y293" s="13"/>
      <c r="Z293" s="13"/>
      <c r="AA293" s="13"/>
      <c r="AB293" s="13"/>
      <c r="AC293" s="13"/>
      <c r="AD293" s="13"/>
      <c r="AE293" s="13"/>
      <c r="AT293" s="257" t="s">
        <v>159</v>
      </c>
      <c r="AU293" s="257" t="s">
        <v>99</v>
      </c>
      <c r="AV293" s="13" t="s">
        <v>23</v>
      </c>
      <c r="AW293" s="13" t="s">
        <v>48</v>
      </c>
      <c r="AX293" s="13" t="s">
        <v>91</v>
      </c>
      <c r="AY293" s="257" t="s">
        <v>145</v>
      </c>
    </row>
    <row r="294" s="14" customFormat="1">
      <c r="A294" s="14"/>
      <c r="B294" s="258"/>
      <c r="C294" s="259"/>
      <c r="D294" s="241" t="s">
        <v>159</v>
      </c>
      <c r="E294" s="260" t="s">
        <v>1</v>
      </c>
      <c r="F294" s="261" t="s">
        <v>354</v>
      </c>
      <c r="G294" s="259"/>
      <c r="H294" s="262">
        <v>101.7</v>
      </c>
      <c r="I294" s="263"/>
      <c r="J294" s="259"/>
      <c r="K294" s="259"/>
      <c r="L294" s="264"/>
      <c r="M294" s="265"/>
      <c r="N294" s="266"/>
      <c r="O294" s="266"/>
      <c r="P294" s="266"/>
      <c r="Q294" s="266"/>
      <c r="R294" s="266"/>
      <c r="S294" s="266"/>
      <c r="T294" s="267"/>
      <c r="U294" s="14"/>
      <c r="V294" s="14"/>
      <c r="W294" s="14"/>
      <c r="X294" s="14"/>
      <c r="Y294" s="14"/>
      <c r="Z294" s="14"/>
      <c r="AA294" s="14"/>
      <c r="AB294" s="14"/>
      <c r="AC294" s="14"/>
      <c r="AD294" s="14"/>
      <c r="AE294" s="14"/>
      <c r="AT294" s="268" t="s">
        <v>159</v>
      </c>
      <c r="AU294" s="268" t="s">
        <v>99</v>
      </c>
      <c r="AV294" s="14" t="s">
        <v>99</v>
      </c>
      <c r="AW294" s="14" t="s">
        <v>48</v>
      </c>
      <c r="AX294" s="14" t="s">
        <v>23</v>
      </c>
      <c r="AY294" s="268" t="s">
        <v>145</v>
      </c>
    </row>
    <row r="295" s="2" customFormat="1" ht="16.5" customHeight="1">
      <c r="A295" s="40"/>
      <c r="B295" s="41"/>
      <c r="C295" s="281" t="s">
        <v>355</v>
      </c>
      <c r="D295" s="281" t="s">
        <v>250</v>
      </c>
      <c r="E295" s="282" t="s">
        <v>356</v>
      </c>
      <c r="F295" s="283" t="s">
        <v>357</v>
      </c>
      <c r="G295" s="284" t="s">
        <v>348</v>
      </c>
      <c r="H295" s="285">
        <v>103.02</v>
      </c>
      <c r="I295" s="286"/>
      <c r="J295" s="287">
        <f>ROUND(I295*H295,2)</f>
        <v>0</v>
      </c>
      <c r="K295" s="283" t="s">
        <v>152</v>
      </c>
      <c r="L295" s="288"/>
      <c r="M295" s="289" t="s">
        <v>1</v>
      </c>
      <c r="N295" s="290" t="s">
        <v>56</v>
      </c>
      <c r="O295" s="93"/>
      <c r="P295" s="237">
        <f>O295*H295</f>
        <v>0</v>
      </c>
      <c r="Q295" s="237">
        <v>0.045999999999999999</v>
      </c>
      <c r="R295" s="237">
        <f>Q295*H295</f>
        <v>4.7389199999999994</v>
      </c>
      <c r="S295" s="237">
        <v>0</v>
      </c>
      <c r="T295" s="238">
        <f>S295*H295</f>
        <v>0</v>
      </c>
      <c r="U295" s="40"/>
      <c r="V295" s="40"/>
      <c r="W295" s="40"/>
      <c r="X295" s="40"/>
      <c r="Y295" s="40"/>
      <c r="Z295" s="40"/>
      <c r="AA295" s="40"/>
      <c r="AB295" s="40"/>
      <c r="AC295" s="40"/>
      <c r="AD295" s="40"/>
      <c r="AE295" s="40"/>
      <c r="AR295" s="239" t="s">
        <v>212</v>
      </c>
      <c r="AT295" s="239" t="s">
        <v>250</v>
      </c>
      <c r="AU295" s="239" t="s">
        <v>99</v>
      </c>
      <c r="AY295" s="18" t="s">
        <v>145</v>
      </c>
      <c r="BE295" s="240">
        <f>IF(N295="základní",J295,0)</f>
        <v>0</v>
      </c>
      <c r="BF295" s="240">
        <f>IF(N295="snížená",J295,0)</f>
        <v>0</v>
      </c>
      <c r="BG295" s="240">
        <f>IF(N295="zákl. přenesená",J295,0)</f>
        <v>0</v>
      </c>
      <c r="BH295" s="240">
        <f>IF(N295="sníž. přenesená",J295,0)</f>
        <v>0</v>
      </c>
      <c r="BI295" s="240">
        <f>IF(N295="nulová",J295,0)</f>
        <v>0</v>
      </c>
      <c r="BJ295" s="18" t="s">
        <v>23</v>
      </c>
      <c r="BK295" s="240">
        <f>ROUND(I295*H295,2)</f>
        <v>0</v>
      </c>
      <c r="BL295" s="18" t="s">
        <v>153</v>
      </c>
      <c r="BM295" s="239" t="s">
        <v>358</v>
      </c>
    </row>
    <row r="296" s="2" customFormat="1">
      <c r="A296" s="40"/>
      <c r="B296" s="41"/>
      <c r="C296" s="42"/>
      <c r="D296" s="241" t="s">
        <v>155</v>
      </c>
      <c r="E296" s="42"/>
      <c r="F296" s="242" t="s">
        <v>357</v>
      </c>
      <c r="G296" s="42"/>
      <c r="H296" s="42"/>
      <c r="I296" s="243"/>
      <c r="J296" s="42"/>
      <c r="K296" s="42"/>
      <c r="L296" s="46"/>
      <c r="M296" s="244"/>
      <c r="N296" s="245"/>
      <c r="O296" s="93"/>
      <c r="P296" s="93"/>
      <c r="Q296" s="93"/>
      <c r="R296" s="93"/>
      <c r="S296" s="93"/>
      <c r="T296" s="94"/>
      <c r="U296" s="40"/>
      <c r="V296" s="40"/>
      <c r="W296" s="40"/>
      <c r="X296" s="40"/>
      <c r="Y296" s="40"/>
      <c r="Z296" s="40"/>
      <c r="AA296" s="40"/>
      <c r="AB296" s="40"/>
      <c r="AC296" s="40"/>
      <c r="AD296" s="40"/>
      <c r="AE296" s="40"/>
      <c r="AT296" s="18" t="s">
        <v>155</v>
      </c>
      <c r="AU296" s="18" t="s">
        <v>99</v>
      </c>
    </row>
    <row r="297" s="13" customFormat="1">
      <c r="A297" s="13"/>
      <c r="B297" s="248"/>
      <c r="C297" s="249"/>
      <c r="D297" s="241" t="s">
        <v>159</v>
      </c>
      <c r="E297" s="250" t="s">
        <v>1</v>
      </c>
      <c r="F297" s="251" t="s">
        <v>353</v>
      </c>
      <c r="G297" s="249"/>
      <c r="H297" s="250" t="s">
        <v>1</v>
      </c>
      <c r="I297" s="252"/>
      <c r="J297" s="249"/>
      <c r="K297" s="249"/>
      <c r="L297" s="253"/>
      <c r="M297" s="254"/>
      <c r="N297" s="255"/>
      <c r="O297" s="255"/>
      <c r="P297" s="255"/>
      <c r="Q297" s="255"/>
      <c r="R297" s="255"/>
      <c r="S297" s="255"/>
      <c r="T297" s="256"/>
      <c r="U297" s="13"/>
      <c r="V297" s="13"/>
      <c r="W297" s="13"/>
      <c r="X297" s="13"/>
      <c r="Y297" s="13"/>
      <c r="Z297" s="13"/>
      <c r="AA297" s="13"/>
      <c r="AB297" s="13"/>
      <c r="AC297" s="13"/>
      <c r="AD297" s="13"/>
      <c r="AE297" s="13"/>
      <c r="AT297" s="257" t="s">
        <v>159</v>
      </c>
      <c r="AU297" s="257" t="s">
        <v>99</v>
      </c>
      <c r="AV297" s="13" t="s">
        <v>23</v>
      </c>
      <c r="AW297" s="13" t="s">
        <v>48</v>
      </c>
      <c r="AX297" s="13" t="s">
        <v>91</v>
      </c>
      <c r="AY297" s="257" t="s">
        <v>145</v>
      </c>
    </row>
    <row r="298" s="14" customFormat="1">
      <c r="A298" s="14"/>
      <c r="B298" s="258"/>
      <c r="C298" s="259"/>
      <c r="D298" s="241" t="s">
        <v>159</v>
      </c>
      <c r="E298" s="260" t="s">
        <v>1</v>
      </c>
      <c r="F298" s="261" t="s">
        <v>359</v>
      </c>
      <c r="G298" s="259"/>
      <c r="H298" s="262">
        <v>103.02</v>
      </c>
      <c r="I298" s="263"/>
      <c r="J298" s="259"/>
      <c r="K298" s="259"/>
      <c r="L298" s="264"/>
      <c r="M298" s="265"/>
      <c r="N298" s="266"/>
      <c r="O298" s="266"/>
      <c r="P298" s="266"/>
      <c r="Q298" s="266"/>
      <c r="R298" s="266"/>
      <c r="S298" s="266"/>
      <c r="T298" s="267"/>
      <c r="U298" s="14"/>
      <c r="V298" s="14"/>
      <c r="W298" s="14"/>
      <c r="X298" s="14"/>
      <c r="Y298" s="14"/>
      <c r="Z298" s="14"/>
      <c r="AA298" s="14"/>
      <c r="AB298" s="14"/>
      <c r="AC298" s="14"/>
      <c r="AD298" s="14"/>
      <c r="AE298" s="14"/>
      <c r="AT298" s="268" t="s">
        <v>159</v>
      </c>
      <c r="AU298" s="268" t="s">
        <v>99</v>
      </c>
      <c r="AV298" s="14" t="s">
        <v>99</v>
      </c>
      <c r="AW298" s="14" t="s">
        <v>48</v>
      </c>
      <c r="AX298" s="14" t="s">
        <v>23</v>
      </c>
      <c r="AY298" s="268" t="s">
        <v>145</v>
      </c>
    </row>
    <row r="299" s="2" customFormat="1" ht="24.15" customHeight="1">
      <c r="A299" s="40"/>
      <c r="B299" s="41"/>
      <c r="C299" s="228" t="s">
        <v>360</v>
      </c>
      <c r="D299" s="228" t="s">
        <v>148</v>
      </c>
      <c r="E299" s="229" t="s">
        <v>361</v>
      </c>
      <c r="F299" s="230" t="s">
        <v>362</v>
      </c>
      <c r="G299" s="231" t="s">
        <v>164</v>
      </c>
      <c r="H299" s="232">
        <v>3.0510000000000002</v>
      </c>
      <c r="I299" s="233"/>
      <c r="J299" s="234">
        <f>ROUND(I299*H299,2)</f>
        <v>0</v>
      </c>
      <c r="K299" s="230" t="s">
        <v>152</v>
      </c>
      <c r="L299" s="46"/>
      <c r="M299" s="235" t="s">
        <v>1</v>
      </c>
      <c r="N299" s="236" t="s">
        <v>56</v>
      </c>
      <c r="O299" s="93"/>
      <c r="P299" s="237">
        <f>O299*H299</f>
        <v>0</v>
      </c>
      <c r="Q299" s="237">
        <v>2.2563399999999998</v>
      </c>
      <c r="R299" s="237">
        <f>Q299*H299</f>
        <v>6.8840933399999997</v>
      </c>
      <c r="S299" s="237">
        <v>0</v>
      </c>
      <c r="T299" s="238">
        <f>S299*H299</f>
        <v>0</v>
      </c>
      <c r="U299" s="40"/>
      <c r="V299" s="40"/>
      <c r="W299" s="40"/>
      <c r="X299" s="40"/>
      <c r="Y299" s="40"/>
      <c r="Z299" s="40"/>
      <c r="AA299" s="40"/>
      <c r="AB299" s="40"/>
      <c r="AC299" s="40"/>
      <c r="AD299" s="40"/>
      <c r="AE299" s="40"/>
      <c r="AR299" s="239" t="s">
        <v>153</v>
      </c>
      <c r="AT299" s="239" t="s">
        <v>148</v>
      </c>
      <c r="AU299" s="239" t="s">
        <v>99</v>
      </c>
      <c r="AY299" s="18" t="s">
        <v>145</v>
      </c>
      <c r="BE299" s="240">
        <f>IF(N299="základní",J299,0)</f>
        <v>0</v>
      </c>
      <c r="BF299" s="240">
        <f>IF(N299="snížená",J299,0)</f>
        <v>0</v>
      </c>
      <c r="BG299" s="240">
        <f>IF(N299="zákl. přenesená",J299,0)</f>
        <v>0</v>
      </c>
      <c r="BH299" s="240">
        <f>IF(N299="sníž. přenesená",J299,0)</f>
        <v>0</v>
      </c>
      <c r="BI299" s="240">
        <f>IF(N299="nulová",J299,0)</f>
        <v>0</v>
      </c>
      <c r="BJ299" s="18" t="s">
        <v>23</v>
      </c>
      <c r="BK299" s="240">
        <f>ROUND(I299*H299,2)</f>
        <v>0</v>
      </c>
      <c r="BL299" s="18" t="s">
        <v>153</v>
      </c>
      <c r="BM299" s="239" t="s">
        <v>363</v>
      </c>
    </row>
    <row r="300" s="2" customFormat="1">
      <c r="A300" s="40"/>
      <c r="B300" s="41"/>
      <c r="C300" s="42"/>
      <c r="D300" s="241" t="s">
        <v>155</v>
      </c>
      <c r="E300" s="42"/>
      <c r="F300" s="242" t="s">
        <v>364</v>
      </c>
      <c r="G300" s="42"/>
      <c r="H300" s="42"/>
      <c r="I300" s="243"/>
      <c r="J300" s="42"/>
      <c r="K300" s="42"/>
      <c r="L300" s="46"/>
      <c r="M300" s="244"/>
      <c r="N300" s="245"/>
      <c r="O300" s="93"/>
      <c r="P300" s="93"/>
      <c r="Q300" s="93"/>
      <c r="R300" s="93"/>
      <c r="S300" s="93"/>
      <c r="T300" s="94"/>
      <c r="U300" s="40"/>
      <c r="V300" s="40"/>
      <c r="W300" s="40"/>
      <c r="X300" s="40"/>
      <c r="Y300" s="40"/>
      <c r="Z300" s="40"/>
      <c r="AA300" s="40"/>
      <c r="AB300" s="40"/>
      <c r="AC300" s="40"/>
      <c r="AD300" s="40"/>
      <c r="AE300" s="40"/>
      <c r="AT300" s="18" t="s">
        <v>155</v>
      </c>
      <c r="AU300" s="18" t="s">
        <v>99</v>
      </c>
    </row>
    <row r="301" s="2" customFormat="1">
      <c r="A301" s="40"/>
      <c r="B301" s="41"/>
      <c r="C301" s="42"/>
      <c r="D301" s="246" t="s">
        <v>157</v>
      </c>
      <c r="E301" s="42"/>
      <c r="F301" s="247" t="s">
        <v>365</v>
      </c>
      <c r="G301" s="42"/>
      <c r="H301" s="42"/>
      <c r="I301" s="243"/>
      <c r="J301" s="42"/>
      <c r="K301" s="42"/>
      <c r="L301" s="46"/>
      <c r="M301" s="244"/>
      <c r="N301" s="245"/>
      <c r="O301" s="93"/>
      <c r="P301" s="93"/>
      <c r="Q301" s="93"/>
      <c r="R301" s="93"/>
      <c r="S301" s="93"/>
      <c r="T301" s="94"/>
      <c r="U301" s="40"/>
      <c r="V301" s="40"/>
      <c r="W301" s="40"/>
      <c r="X301" s="40"/>
      <c r="Y301" s="40"/>
      <c r="Z301" s="40"/>
      <c r="AA301" s="40"/>
      <c r="AB301" s="40"/>
      <c r="AC301" s="40"/>
      <c r="AD301" s="40"/>
      <c r="AE301" s="40"/>
      <c r="AT301" s="18" t="s">
        <v>157</v>
      </c>
      <c r="AU301" s="18" t="s">
        <v>99</v>
      </c>
    </row>
    <row r="302" s="13" customFormat="1">
      <c r="A302" s="13"/>
      <c r="B302" s="248"/>
      <c r="C302" s="249"/>
      <c r="D302" s="241" t="s">
        <v>159</v>
      </c>
      <c r="E302" s="250" t="s">
        <v>1</v>
      </c>
      <c r="F302" s="251" t="s">
        <v>353</v>
      </c>
      <c r="G302" s="249"/>
      <c r="H302" s="250" t="s">
        <v>1</v>
      </c>
      <c r="I302" s="252"/>
      <c r="J302" s="249"/>
      <c r="K302" s="249"/>
      <c r="L302" s="253"/>
      <c r="M302" s="254"/>
      <c r="N302" s="255"/>
      <c r="O302" s="255"/>
      <c r="P302" s="255"/>
      <c r="Q302" s="255"/>
      <c r="R302" s="255"/>
      <c r="S302" s="255"/>
      <c r="T302" s="256"/>
      <c r="U302" s="13"/>
      <c r="V302" s="13"/>
      <c r="W302" s="13"/>
      <c r="X302" s="13"/>
      <c r="Y302" s="13"/>
      <c r="Z302" s="13"/>
      <c r="AA302" s="13"/>
      <c r="AB302" s="13"/>
      <c r="AC302" s="13"/>
      <c r="AD302" s="13"/>
      <c r="AE302" s="13"/>
      <c r="AT302" s="257" t="s">
        <v>159</v>
      </c>
      <c r="AU302" s="257" t="s">
        <v>99</v>
      </c>
      <c r="AV302" s="13" t="s">
        <v>23</v>
      </c>
      <c r="AW302" s="13" t="s">
        <v>48</v>
      </c>
      <c r="AX302" s="13" t="s">
        <v>91</v>
      </c>
      <c r="AY302" s="257" t="s">
        <v>145</v>
      </c>
    </row>
    <row r="303" s="14" customFormat="1">
      <c r="A303" s="14"/>
      <c r="B303" s="258"/>
      <c r="C303" s="259"/>
      <c r="D303" s="241" t="s">
        <v>159</v>
      </c>
      <c r="E303" s="260" t="s">
        <v>1</v>
      </c>
      <c r="F303" s="261" t="s">
        <v>366</v>
      </c>
      <c r="G303" s="259"/>
      <c r="H303" s="262">
        <v>3.0510000000000002</v>
      </c>
      <c r="I303" s="263"/>
      <c r="J303" s="259"/>
      <c r="K303" s="259"/>
      <c r="L303" s="264"/>
      <c r="M303" s="265"/>
      <c r="N303" s="266"/>
      <c r="O303" s="266"/>
      <c r="P303" s="266"/>
      <c r="Q303" s="266"/>
      <c r="R303" s="266"/>
      <c r="S303" s="266"/>
      <c r="T303" s="267"/>
      <c r="U303" s="14"/>
      <c r="V303" s="14"/>
      <c r="W303" s="14"/>
      <c r="X303" s="14"/>
      <c r="Y303" s="14"/>
      <c r="Z303" s="14"/>
      <c r="AA303" s="14"/>
      <c r="AB303" s="14"/>
      <c r="AC303" s="14"/>
      <c r="AD303" s="14"/>
      <c r="AE303" s="14"/>
      <c r="AT303" s="268" t="s">
        <v>159</v>
      </c>
      <c r="AU303" s="268" t="s">
        <v>99</v>
      </c>
      <c r="AV303" s="14" t="s">
        <v>99</v>
      </c>
      <c r="AW303" s="14" t="s">
        <v>48</v>
      </c>
      <c r="AX303" s="14" t="s">
        <v>23</v>
      </c>
      <c r="AY303" s="268" t="s">
        <v>145</v>
      </c>
    </row>
    <row r="304" s="2" customFormat="1" ht="16.5" customHeight="1">
      <c r="A304" s="40"/>
      <c r="B304" s="41"/>
      <c r="C304" s="228" t="s">
        <v>367</v>
      </c>
      <c r="D304" s="228" t="s">
        <v>148</v>
      </c>
      <c r="E304" s="229" t="s">
        <v>368</v>
      </c>
      <c r="F304" s="230" t="s">
        <v>369</v>
      </c>
      <c r="G304" s="231" t="s">
        <v>348</v>
      </c>
      <c r="H304" s="232">
        <v>7</v>
      </c>
      <c r="I304" s="233"/>
      <c r="J304" s="234">
        <f>ROUND(I304*H304,2)</f>
        <v>0</v>
      </c>
      <c r="K304" s="230" t="s">
        <v>1</v>
      </c>
      <c r="L304" s="46"/>
      <c r="M304" s="235" t="s">
        <v>1</v>
      </c>
      <c r="N304" s="236" t="s">
        <v>56</v>
      </c>
      <c r="O304" s="93"/>
      <c r="P304" s="237">
        <f>O304*H304</f>
        <v>0</v>
      </c>
      <c r="Q304" s="237">
        <v>0</v>
      </c>
      <c r="R304" s="237">
        <f>Q304*H304</f>
        <v>0</v>
      </c>
      <c r="S304" s="237">
        <v>0</v>
      </c>
      <c r="T304" s="238">
        <f>S304*H304</f>
        <v>0</v>
      </c>
      <c r="U304" s="40"/>
      <c r="V304" s="40"/>
      <c r="W304" s="40"/>
      <c r="X304" s="40"/>
      <c r="Y304" s="40"/>
      <c r="Z304" s="40"/>
      <c r="AA304" s="40"/>
      <c r="AB304" s="40"/>
      <c r="AC304" s="40"/>
      <c r="AD304" s="40"/>
      <c r="AE304" s="40"/>
      <c r="AR304" s="239" t="s">
        <v>153</v>
      </c>
      <c r="AT304" s="239" t="s">
        <v>148</v>
      </c>
      <c r="AU304" s="239" t="s">
        <v>99</v>
      </c>
      <c r="AY304" s="18" t="s">
        <v>145</v>
      </c>
      <c r="BE304" s="240">
        <f>IF(N304="základní",J304,0)</f>
        <v>0</v>
      </c>
      <c r="BF304" s="240">
        <f>IF(N304="snížená",J304,0)</f>
        <v>0</v>
      </c>
      <c r="BG304" s="240">
        <f>IF(N304="zákl. přenesená",J304,0)</f>
        <v>0</v>
      </c>
      <c r="BH304" s="240">
        <f>IF(N304="sníž. přenesená",J304,0)</f>
        <v>0</v>
      </c>
      <c r="BI304" s="240">
        <f>IF(N304="nulová",J304,0)</f>
        <v>0</v>
      </c>
      <c r="BJ304" s="18" t="s">
        <v>23</v>
      </c>
      <c r="BK304" s="240">
        <f>ROUND(I304*H304,2)</f>
        <v>0</v>
      </c>
      <c r="BL304" s="18" t="s">
        <v>153</v>
      </c>
      <c r="BM304" s="239" t="s">
        <v>370</v>
      </c>
    </row>
    <row r="305" s="2" customFormat="1">
      <c r="A305" s="40"/>
      <c r="B305" s="41"/>
      <c r="C305" s="42"/>
      <c r="D305" s="241" t="s">
        <v>155</v>
      </c>
      <c r="E305" s="42"/>
      <c r="F305" s="242" t="s">
        <v>371</v>
      </c>
      <c r="G305" s="42"/>
      <c r="H305" s="42"/>
      <c r="I305" s="243"/>
      <c r="J305" s="42"/>
      <c r="K305" s="42"/>
      <c r="L305" s="46"/>
      <c r="M305" s="244"/>
      <c r="N305" s="245"/>
      <c r="O305" s="93"/>
      <c r="P305" s="93"/>
      <c r="Q305" s="93"/>
      <c r="R305" s="93"/>
      <c r="S305" s="93"/>
      <c r="T305" s="94"/>
      <c r="U305" s="40"/>
      <c r="V305" s="40"/>
      <c r="W305" s="40"/>
      <c r="X305" s="40"/>
      <c r="Y305" s="40"/>
      <c r="Z305" s="40"/>
      <c r="AA305" s="40"/>
      <c r="AB305" s="40"/>
      <c r="AC305" s="40"/>
      <c r="AD305" s="40"/>
      <c r="AE305" s="40"/>
      <c r="AT305" s="18" t="s">
        <v>155</v>
      </c>
      <c r="AU305" s="18" t="s">
        <v>99</v>
      </c>
    </row>
    <row r="306" s="13" customFormat="1">
      <c r="A306" s="13"/>
      <c r="B306" s="248"/>
      <c r="C306" s="249"/>
      <c r="D306" s="241" t="s">
        <v>159</v>
      </c>
      <c r="E306" s="250" t="s">
        <v>1</v>
      </c>
      <c r="F306" s="251" t="s">
        <v>353</v>
      </c>
      <c r="G306" s="249"/>
      <c r="H306" s="250" t="s">
        <v>1</v>
      </c>
      <c r="I306" s="252"/>
      <c r="J306" s="249"/>
      <c r="K306" s="249"/>
      <c r="L306" s="253"/>
      <c r="M306" s="254"/>
      <c r="N306" s="255"/>
      <c r="O306" s="255"/>
      <c r="P306" s="255"/>
      <c r="Q306" s="255"/>
      <c r="R306" s="255"/>
      <c r="S306" s="255"/>
      <c r="T306" s="256"/>
      <c r="U306" s="13"/>
      <c r="V306" s="13"/>
      <c r="W306" s="13"/>
      <c r="X306" s="13"/>
      <c r="Y306" s="13"/>
      <c r="Z306" s="13"/>
      <c r="AA306" s="13"/>
      <c r="AB306" s="13"/>
      <c r="AC306" s="13"/>
      <c r="AD306" s="13"/>
      <c r="AE306" s="13"/>
      <c r="AT306" s="257" t="s">
        <v>159</v>
      </c>
      <c r="AU306" s="257" t="s">
        <v>99</v>
      </c>
      <c r="AV306" s="13" t="s">
        <v>23</v>
      </c>
      <c r="AW306" s="13" t="s">
        <v>48</v>
      </c>
      <c r="AX306" s="13" t="s">
        <v>91</v>
      </c>
      <c r="AY306" s="257" t="s">
        <v>145</v>
      </c>
    </row>
    <row r="307" s="13" customFormat="1">
      <c r="A307" s="13"/>
      <c r="B307" s="248"/>
      <c r="C307" s="249"/>
      <c r="D307" s="241" t="s">
        <v>159</v>
      </c>
      <c r="E307" s="250" t="s">
        <v>1</v>
      </c>
      <c r="F307" s="251" t="s">
        <v>372</v>
      </c>
      <c r="G307" s="249"/>
      <c r="H307" s="250" t="s">
        <v>1</v>
      </c>
      <c r="I307" s="252"/>
      <c r="J307" s="249"/>
      <c r="K307" s="249"/>
      <c r="L307" s="253"/>
      <c r="M307" s="254"/>
      <c r="N307" s="255"/>
      <c r="O307" s="255"/>
      <c r="P307" s="255"/>
      <c r="Q307" s="255"/>
      <c r="R307" s="255"/>
      <c r="S307" s="255"/>
      <c r="T307" s="256"/>
      <c r="U307" s="13"/>
      <c r="V307" s="13"/>
      <c r="W307" s="13"/>
      <c r="X307" s="13"/>
      <c r="Y307" s="13"/>
      <c r="Z307" s="13"/>
      <c r="AA307" s="13"/>
      <c r="AB307" s="13"/>
      <c r="AC307" s="13"/>
      <c r="AD307" s="13"/>
      <c r="AE307" s="13"/>
      <c r="AT307" s="257" t="s">
        <v>159</v>
      </c>
      <c r="AU307" s="257" t="s">
        <v>99</v>
      </c>
      <c r="AV307" s="13" t="s">
        <v>23</v>
      </c>
      <c r="AW307" s="13" t="s">
        <v>48</v>
      </c>
      <c r="AX307" s="13" t="s">
        <v>91</v>
      </c>
      <c r="AY307" s="257" t="s">
        <v>145</v>
      </c>
    </row>
    <row r="308" s="14" customFormat="1">
      <c r="A308" s="14"/>
      <c r="B308" s="258"/>
      <c r="C308" s="259"/>
      <c r="D308" s="241" t="s">
        <v>159</v>
      </c>
      <c r="E308" s="260" t="s">
        <v>1</v>
      </c>
      <c r="F308" s="261" t="s">
        <v>203</v>
      </c>
      <c r="G308" s="259"/>
      <c r="H308" s="262">
        <v>7</v>
      </c>
      <c r="I308" s="263"/>
      <c r="J308" s="259"/>
      <c r="K308" s="259"/>
      <c r="L308" s="264"/>
      <c r="M308" s="265"/>
      <c r="N308" s="266"/>
      <c r="O308" s="266"/>
      <c r="P308" s="266"/>
      <c r="Q308" s="266"/>
      <c r="R308" s="266"/>
      <c r="S308" s="266"/>
      <c r="T308" s="267"/>
      <c r="U308" s="14"/>
      <c r="V308" s="14"/>
      <c r="W308" s="14"/>
      <c r="X308" s="14"/>
      <c r="Y308" s="14"/>
      <c r="Z308" s="14"/>
      <c r="AA308" s="14"/>
      <c r="AB308" s="14"/>
      <c r="AC308" s="14"/>
      <c r="AD308" s="14"/>
      <c r="AE308" s="14"/>
      <c r="AT308" s="268" t="s">
        <v>159</v>
      </c>
      <c r="AU308" s="268" t="s">
        <v>99</v>
      </c>
      <c r="AV308" s="14" t="s">
        <v>99</v>
      </c>
      <c r="AW308" s="14" t="s">
        <v>48</v>
      </c>
      <c r="AX308" s="14" t="s">
        <v>23</v>
      </c>
      <c r="AY308" s="268" t="s">
        <v>145</v>
      </c>
    </row>
    <row r="309" s="2" customFormat="1" ht="24.15" customHeight="1">
      <c r="A309" s="40"/>
      <c r="B309" s="41"/>
      <c r="C309" s="228" t="s">
        <v>373</v>
      </c>
      <c r="D309" s="228" t="s">
        <v>148</v>
      </c>
      <c r="E309" s="229" t="s">
        <v>374</v>
      </c>
      <c r="F309" s="230" t="s">
        <v>375</v>
      </c>
      <c r="G309" s="231" t="s">
        <v>215</v>
      </c>
      <c r="H309" s="232">
        <v>1.534</v>
      </c>
      <c r="I309" s="233"/>
      <c r="J309" s="234">
        <f>ROUND(I309*H309,2)</f>
        <v>0</v>
      </c>
      <c r="K309" s="230" t="s">
        <v>152</v>
      </c>
      <c r="L309" s="46"/>
      <c r="M309" s="235" t="s">
        <v>1</v>
      </c>
      <c r="N309" s="236" t="s">
        <v>56</v>
      </c>
      <c r="O309" s="93"/>
      <c r="P309" s="237">
        <f>O309*H309</f>
        <v>0</v>
      </c>
      <c r="Q309" s="237">
        <v>0</v>
      </c>
      <c r="R309" s="237">
        <f>Q309*H309</f>
        <v>0</v>
      </c>
      <c r="S309" s="237">
        <v>0</v>
      </c>
      <c r="T309" s="238">
        <f>S309*H309</f>
        <v>0</v>
      </c>
      <c r="U309" s="40"/>
      <c r="V309" s="40"/>
      <c r="W309" s="40"/>
      <c r="X309" s="40"/>
      <c r="Y309" s="40"/>
      <c r="Z309" s="40"/>
      <c r="AA309" s="40"/>
      <c r="AB309" s="40"/>
      <c r="AC309" s="40"/>
      <c r="AD309" s="40"/>
      <c r="AE309" s="40"/>
      <c r="AR309" s="239" t="s">
        <v>153</v>
      </c>
      <c r="AT309" s="239" t="s">
        <v>148</v>
      </c>
      <c r="AU309" s="239" t="s">
        <v>99</v>
      </c>
      <c r="AY309" s="18" t="s">
        <v>145</v>
      </c>
      <c r="BE309" s="240">
        <f>IF(N309="základní",J309,0)</f>
        <v>0</v>
      </c>
      <c r="BF309" s="240">
        <f>IF(N309="snížená",J309,0)</f>
        <v>0</v>
      </c>
      <c r="BG309" s="240">
        <f>IF(N309="zákl. přenesená",J309,0)</f>
        <v>0</v>
      </c>
      <c r="BH309" s="240">
        <f>IF(N309="sníž. přenesená",J309,0)</f>
        <v>0</v>
      </c>
      <c r="BI309" s="240">
        <f>IF(N309="nulová",J309,0)</f>
        <v>0</v>
      </c>
      <c r="BJ309" s="18" t="s">
        <v>23</v>
      </c>
      <c r="BK309" s="240">
        <f>ROUND(I309*H309,2)</f>
        <v>0</v>
      </c>
      <c r="BL309" s="18" t="s">
        <v>153</v>
      </c>
      <c r="BM309" s="239" t="s">
        <v>376</v>
      </c>
    </row>
    <row r="310" s="2" customFormat="1">
      <c r="A310" s="40"/>
      <c r="B310" s="41"/>
      <c r="C310" s="42"/>
      <c r="D310" s="241" t="s">
        <v>155</v>
      </c>
      <c r="E310" s="42"/>
      <c r="F310" s="242" t="s">
        <v>377</v>
      </c>
      <c r="G310" s="42"/>
      <c r="H310" s="42"/>
      <c r="I310" s="243"/>
      <c r="J310" s="42"/>
      <c r="K310" s="42"/>
      <c r="L310" s="46"/>
      <c r="M310" s="244"/>
      <c r="N310" s="245"/>
      <c r="O310" s="93"/>
      <c r="P310" s="93"/>
      <c r="Q310" s="93"/>
      <c r="R310" s="93"/>
      <c r="S310" s="93"/>
      <c r="T310" s="94"/>
      <c r="U310" s="40"/>
      <c r="V310" s="40"/>
      <c r="W310" s="40"/>
      <c r="X310" s="40"/>
      <c r="Y310" s="40"/>
      <c r="Z310" s="40"/>
      <c r="AA310" s="40"/>
      <c r="AB310" s="40"/>
      <c r="AC310" s="40"/>
      <c r="AD310" s="40"/>
      <c r="AE310" s="40"/>
      <c r="AT310" s="18" t="s">
        <v>155</v>
      </c>
      <c r="AU310" s="18" t="s">
        <v>99</v>
      </c>
    </row>
    <row r="311" s="2" customFormat="1">
      <c r="A311" s="40"/>
      <c r="B311" s="41"/>
      <c r="C311" s="42"/>
      <c r="D311" s="246" t="s">
        <v>157</v>
      </c>
      <c r="E311" s="42"/>
      <c r="F311" s="247" t="s">
        <v>378</v>
      </c>
      <c r="G311" s="42"/>
      <c r="H311" s="42"/>
      <c r="I311" s="243"/>
      <c r="J311" s="42"/>
      <c r="K311" s="42"/>
      <c r="L311" s="46"/>
      <c r="M311" s="244"/>
      <c r="N311" s="245"/>
      <c r="O311" s="93"/>
      <c r="P311" s="93"/>
      <c r="Q311" s="93"/>
      <c r="R311" s="93"/>
      <c r="S311" s="93"/>
      <c r="T311" s="94"/>
      <c r="U311" s="40"/>
      <c r="V311" s="40"/>
      <c r="W311" s="40"/>
      <c r="X311" s="40"/>
      <c r="Y311" s="40"/>
      <c r="Z311" s="40"/>
      <c r="AA311" s="40"/>
      <c r="AB311" s="40"/>
      <c r="AC311" s="40"/>
      <c r="AD311" s="40"/>
      <c r="AE311" s="40"/>
      <c r="AT311" s="18" t="s">
        <v>157</v>
      </c>
      <c r="AU311" s="18" t="s">
        <v>99</v>
      </c>
    </row>
    <row r="312" s="2" customFormat="1">
      <c r="A312" s="40"/>
      <c r="B312" s="41"/>
      <c r="C312" s="42"/>
      <c r="D312" s="241" t="s">
        <v>168</v>
      </c>
      <c r="E312" s="42"/>
      <c r="F312" s="269" t="s">
        <v>379</v>
      </c>
      <c r="G312" s="42"/>
      <c r="H312" s="42"/>
      <c r="I312" s="243"/>
      <c r="J312" s="42"/>
      <c r="K312" s="42"/>
      <c r="L312" s="46"/>
      <c r="M312" s="244"/>
      <c r="N312" s="245"/>
      <c r="O312" s="93"/>
      <c r="P312" s="93"/>
      <c r="Q312" s="93"/>
      <c r="R312" s="93"/>
      <c r="S312" s="93"/>
      <c r="T312" s="94"/>
      <c r="U312" s="40"/>
      <c r="V312" s="40"/>
      <c r="W312" s="40"/>
      <c r="X312" s="40"/>
      <c r="Y312" s="40"/>
      <c r="Z312" s="40"/>
      <c r="AA312" s="40"/>
      <c r="AB312" s="40"/>
      <c r="AC312" s="40"/>
      <c r="AD312" s="40"/>
      <c r="AE312" s="40"/>
      <c r="AT312" s="18" t="s">
        <v>168</v>
      </c>
      <c r="AU312" s="18" t="s">
        <v>99</v>
      </c>
    </row>
    <row r="313" s="13" customFormat="1">
      <c r="A313" s="13"/>
      <c r="B313" s="248"/>
      <c r="C313" s="249"/>
      <c r="D313" s="241" t="s">
        <v>159</v>
      </c>
      <c r="E313" s="250" t="s">
        <v>1</v>
      </c>
      <c r="F313" s="251" t="s">
        <v>329</v>
      </c>
      <c r="G313" s="249"/>
      <c r="H313" s="250" t="s">
        <v>1</v>
      </c>
      <c r="I313" s="252"/>
      <c r="J313" s="249"/>
      <c r="K313" s="249"/>
      <c r="L313" s="253"/>
      <c r="M313" s="254"/>
      <c r="N313" s="255"/>
      <c r="O313" s="255"/>
      <c r="P313" s="255"/>
      <c r="Q313" s="255"/>
      <c r="R313" s="255"/>
      <c r="S313" s="255"/>
      <c r="T313" s="256"/>
      <c r="U313" s="13"/>
      <c r="V313" s="13"/>
      <c r="W313" s="13"/>
      <c r="X313" s="13"/>
      <c r="Y313" s="13"/>
      <c r="Z313" s="13"/>
      <c r="AA313" s="13"/>
      <c r="AB313" s="13"/>
      <c r="AC313" s="13"/>
      <c r="AD313" s="13"/>
      <c r="AE313" s="13"/>
      <c r="AT313" s="257" t="s">
        <v>159</v>
      </c>
      <c r="AU313" s="257" t="s">
        <v>99</v>
      </c>
      <c r="AV313" s="13" t="s">
        <v>23</v>
      </c>
      <c r="AW313" s="13" t="s">
        <v>48</v>
      </c>
      <c r="AX313" s="13" t="s">
        <v>91</v>
      </c>
      <c r="AY313" s="257" t="s">
        <v>145</v>
      </c>
    </row>
    <row r="314" s="14" customFormat="1">
      <c r="A314" s="14"/>
      <c r="B314" s="258"/>
      <c r="C314" s="259"/>
      <c r="D314" s="241" t="s">
        <v>159</v>
      </c>
      <c r="E314" s="260" t="s">
        <v>1</v>
      </c>
      <c r="F314" s="261" t="s">
        <v>380</v>
      </c>
      <c r="G314" s="259"/>
      <c r="H314" s="262">
        <v>1.534</v>
      </c>
      <c r="I314" s="263"/>
      <c r="J314" s="259"/>
      <c r="K314" s="259"/>
      <c r="L314" s="264"/>
      <c r="M314" s="265"/>
      <c r="N314" s="266"/>
      <c r="O314" s="266"/>
      <c r="P314" s="266"/>
      <c r="Q314" s="266"/>
      <c r="R314" s="266"/>
      <c r="S314" s="266"/>
      <c r="T314" s="267"/>
      <c r="U314" s="14"/>
      <c r="V314" s="14"/>
      <c r="W314" s="14"/>
      <c r="X314" s="14"/>
      <c r="Y314" s="14"/>
      <c r="Z314" s="14"/>
      <c r="AA314" s="14"/>
      <c r="AB314" s="14"/>
      <c r="AC314" s="14"/>
      <c r="AD314" s="14"/>
      <c r="AE314" s="14"/>
      <c r="AT314" s="268" t="s">
        <v>159</v>
      </c>
      <c r="AU314" s="268" t="s">
        <v>99</v>
      </c>
      <c r="AV314" s="14" t="s">
        <v>99</v>
      </c>
      <c r="AW314" s="14" t="s">
        <v>48</v>
      </c>
      <c r="AX314" s="14" t="s">
        <v>91</v>
      </c>
      <c r="AY314" s="268" t="s">
        <v>145</v>
      </c>
    </row>
    <row r="315" s="2" customFormat="1" ht="24.15" customHeight="1">
      <c r="A315" s="40"/>
      <c r="B315" s="41"/>
      <c r="C315" s="228" t="s">
        <v>171</v>
      </c>
      <c r="D315" s="228" t="s">
        <v>148</v>
      </c>
      <c r="E315" s="229" t="s">
        <v>381</v>
      </c>
      <c r="F315" s="230" t="s">
        <v>382</v>
      </c>
      <c r="G315" s="231" t="s">
        <v>215</v>
      </c>
      <c r="H315" s="232">
        <v>1.534</v>
      </c>
      <c r="I315" s="233"/>
      <c r="J315" s="234">
        <f>ROUND(I315*H315,2)</f>
        <v>0</v>
      </c>
      <c r="K315" s="230" t="s">
        <v>152</v>
      </c>
      <c r="L315" s="46"/>
      <c r="M315" s="235" t="s">
        <v>1</v>
      </c>
      <c r="N315" s="236" t="s">
        <v>56</v>
      </c>
      <c r="O315" s="93"/>
      <c r="P315" s="237">
        <f>O315*H315</f>
        <v>0</v>
      </c>
      <c r="Q315" s="237">
        <v>0</v>
      </c>
      <c r="R315" s="237">
        <f>Q315*H315</f>
        <v>0</v>
      </c>
      <c r="S315" s="237">
        <v>0</v>
      </c>
      <c r="T315" s="238">
        <f>S315*H315</f>
        <v>0</v>
      </c>
      <c r="U315" s="40"/>
      <c r="V315" s="40"/>
      <c r="W315" s="40"/>
      <c r="X315" s="40"/>
      <c r="Y315" s="40"/>
      <c r="Z315" s="40"/>
      <c r="AA315" s="40"/>
      <c r="AB315" s="40"/>
      <c r="AC315" s="40"/>
      <c r="AD315" s="40"/>
      <c r="AE315" s="40"/>
      <c r="AR315" s="239" t="s">
        <v>153</v>
      </c>
      <c r="AT315" s="239" t="s">
        <v>148</v>
      </c>
      <c r="AU315" s="239" t="s">
        <v>99</v>
      </c>
      <c r="AY315" s="18" t="s">
        <v>145</v>
      </c>
      <c r="BE315" s="240">
        <f>IF(N315="základní",J315,0)</f>
        <v>0</v>
      </c>
      <c r="BF315" s="240">
        <f>IF(N315="snížená",J315,0)</f>
        <v>0</v>
      </c>
      <c r="BG315" s="240">
        <f>IF(N315="zákl. přenesená",J315,0)</f>
        <v>0</v>
      </c>
      <c r="BH315" s="240">
        <f>IF(N315="sníž. přenesená",J315,0)</f>
        <v>0</v>
      </c>
      <c r="BI315" s="240">
        <f>IF(N315="nulová",J315,0)</f>
        <v>0</v>
      </c>
      <c r="BJ315" s="18" t="s">
        <v>23</v>
      </c>
      <c r="BK315" s="240">
        <f>ROUND(I315*H315,2)</f>
        <v>0</v>
      </c>
      <c r="BL315" s="18" t="s">
        <v>153</v>
      </c>
      <c r="BM315" s="239" t="s">
        <v>383</v>
      </c>
    </row>
    <row r="316" s="2" customFormat="1">
      <c r="A316" s="40"/>
      <c r="B316" s="41"/>
      <c r="C316" s="42"/>
      <c r="D316" s="241" t="s">
        <v>155</v>
      </c>
      <c r="E316" s="42"/>
      <c r="F316" s="242" t="s">
        <v>384</v>
      </c>
      <c r="G316" s="42"/>
      <c r="H316" s="42"/>
      <c r="I316" s="243"/>
      <c r="J316" s="42"/>
      <c r="K316" s="42"/>
      <c r="L316" s="46"/>
      <c r="M316" s="244"/>
      <c r="N316" s="245"/>
      <c r="O316" s="93"/>
      <c r="P316" s="93"/>
      <c r="Q316" s="93"/>
      <c r="R316" s="93"/>
      <c r="S316" s="93"/>
      <c r="T316" s="94"/>
      <c r="U316" s="40"/>
      <c r="V316" s="40"/>
      <c r="W316" s="40"/>
      <c r="X316" s="40"/>
      <c r="Y316" s="40"/>
      <c r="Z316" s="40"/>
      <c r="AA316" s="40"/>
      <c r="AB316" s="40"/>
      <c r="AC316" s="40"/>
      <c r="AD316" s="40"/>
      <c r="AE316" s="40"/>
      <c r="AT316" s="18" t="s">
        <v>155</v>
      </c>
      <c r="AU316" s="18" t="s">
        <v>99</v>
      </c>
    </row>
    <row r="317" s="2" customFormat="1">
      <c r="A317" s="40"/>
      <c r="B317" s="41"/>
      <c r="C317" s="42"/>
      <c r="D317" s="246" t="s">
        <v>157</v>
      </c>
      <c r="E317" s="42"/>
      <c r="F317" s="247" t="s">
        <v>385</v>
      </c>
      <c r="G317" s="42"/>
      <c r="H317" s="42"/>
      <c r="I317" s="243"/>
      <c r="J317" s="42"/>
      <c r="K317" s="42"/>
      <c r="L317" s="46"/>
      <c r="M317" s="244"/>
      <c r="N317" s="245"/>
      <c r="O317" s="93"/>
      <c r="P317" s="93"/>
      <c r="Q317" s="93"/>
      <c r="R317" s="93"/>
      <c r="S317" s="93"/>
      <c r="T317" s="94"/>
      <c r="U317" s="40"/>
      <c r="V317" s="40"/>
      <c r="W317" s="40"/>
      <c r="X317" s="40"/>
      <c r="Y317" s="40"/>
      <c r="Z317" s="40"/>
      <c r="AA317" s="40"/>
      <c r="AB317" s="40"/>
      <c r="AC317" s="40"/>
      <c r="AD317" s="40"/>
      <c r="AE317" s="40"/>
      <c r="AT317" s="18" t="s">
        <v>157</v>
      </c>
      <c r="AU317" s="18" t="s">
        <v>99</v>
      </c>
    </row>
    <row r="318" s="13" customFormat="1">
      <c r="A318" s="13"/>
      <c r="B318" s="248"/>
      <c r="C318" s="249"/>
      <c r="D318" s="241" t="s">
        <v>159</v>
      </c>
      <c r="E318" s="250" t="s">
        <v>1</v>
      </c>
      <c r="F318" s="251" t="s">
        <v>329</v>
      </c>
      <c r="G318" s="249"/>
      <c r="H318" s="250" t="s">
        <v>1</v>
      </c>
      <c r="I318" s="252"/>
      <c r="J318" s="249"/>
      <c r="K318" s="249"/>
      <c r="L318" s="253"/>
      <c r="M318" s="254"/>
      <c r="N318" s="255"/>
      <c r="O318" s="255"/>
      <c r="P318" s="255"/>
      <c r="Q318" s="255"/>
      <c r="R318" s="255"/>
      <c r="S318" s="255"/>
      <c r="T318" s="256"/>
      <c r="U318" s="13"/>
      <c r="V318" s="13"/>
      <c r="W318" s="13"/>
      <c r="X318" s="13"/>
      <c r="Y318" s="13"/>
      <c r="Z318" s="13"/>
      <c r="AA318" s="13"/>
      <c r="AB318" s="13"/>
      <c r="AC318" s="13"/>
      <c r="AD318" s="13"/>
      <c r="AE318" s="13"/>
      <c r="AT318" s="257" t="s">
        <v>159</v>
      </c>
      <c r="AU318" s="257" t="s">
        <v>99</v>
      </c>
      <c r="AV318" s="13" t="s">
        <v>23</v>
      </c>
      <c r="AW318" s="13" t="s">
        <v>48</v>
      </c>
      <c r="AX318" s="13" t="s">
        <v>91</v>
      </c>
      <c r="AY318" s="257" t="s">
        <v>145</v>
      </c>
    </row>
    <row r="319" s="14" customFormat="1">
      <c r="A319" s="14"/>
      <c r="B319" s="258"/>
      <c r="C319" s="259"/>
      <c r="D319" s="241" t="s">
        <v>159</v>
      </c>
      <c r="E319" s="260" t="s">
        <v>1</v>
      </c>
      <c r="F319" s="261" t="s">
        <v>380</v>
      </c>
      <c r="G319" s="259"/>
      <c r="H319" s="262">
        <v>1.534</v>
      </c>
      <c r="I319" s="263"/>
      <c r="J319" s="259"/>
      <c r="K319" s="259"/>
      <c r="L319" s="264"/>
      <c r="M319" s="265"/>
      <c r="N319" s="266"/>
      <c r="O319" s="266"/>
      <c r="P319" s="266"/>
      <c r="Q319" s="266"/>
      <c r="R319" s="266"/>
      <c r="S319" s="266"/>
      <c r="T319" s="267"/>
      <c r="U319" s="14"/>
      <c r="V319" s="14"/>
      <c r="W319" s="14"/>
      <c r="X319" s="14"/>
      <c r="Y319" s="14"/>
      <c r="Z319" s="14"/>
      <c r="AA319" s="14"/>
      <c r="AB319" s="14"/>
      <c r="AC319" s="14"/>
      <c r="AD319" s="14"/>
      <c r="AE319" s="14"/>
      <c r="AT319" s="268" t="s">
        <v>159</v>
      </c>
      <c r="AU319" s="268" t="s">
        <v>99</v>
      </c>
      <c r="AV319" s="14" t="s">
        <v>99</v>
      </c>
      <c r="AW319" s="14" t="s">
        <v>48</v>
      </c>
      <c r="AX319" s="14" t="s">
        <v>91</v>
      </c>
      <c r="AY319" s="268" t="s">
        <v>145</v>
      </c>
    </row>
    <row r="320" s="2" customFormat="1" ht="24.15" customHeight="1">
      <c r="A320" s="40"/>
      <c r="B320" s="41"/>
      <c r="C320" s="228" t="s">
        <v>386</v>
      </c>
      <c r="D320" s="228" t="s">
        <v>148</v>
      </c>
      <c r="E320" s="229" t="s">
        <v>387</v>
      </c>
      <c r="F320" s="230" t="s">
        <v>388</v>
      </c>
      <c r="G320" s="231" t="s">
        <v>215</v>
      </c>
      <c r="H320" s="232">
        <v>45.521000000000001</v>
      </c>
      <c r="I320" s="233"/>
      <c r="J320" s="234">
        <f>ROUND(I320*H320,2)</f>
        <v>0</v>
      </c>
      <c r="K320" s="230" t="s">
        <v>152</v>
      </c>
      <c r="L320" s="46"/>
      <c r="M320" s="235" t="s">
        <v>1</v>
      </c>
      <c r="N320" s="236" t="s">
        <v>56</v>
      </c>
      <c r="O320" s="93"/>
      <c r="P320" s="237">
        <f>O320*H320</f>
        <v>0</v>
      </c>
      <c r="Q320" s="237">
        <v>0</v>
      </c>
      <c r="R320" s="237">
        <f>Q320*H320</f>
        <v>0</v>
      </c>
      <c r="S320" s="237">
        <v>0</v>
      </c>
      <c r="T320" s="238">
        <f>S320*H320</f>
        <v>0</v>
      </c>
      <c r="U320" s="40"/>
      <c r="V320" s="40"/>
      <c r="W320" s="40"/>
      <c r="X320" s="40"/>
      <c r="Y320" s="40"/>
      <c r="Z320" s="40"/>
      <c r="AA320" s="40"/>
      <c r="AB320" s="40"/>
      <c r="AC320" s="40"/>
      <c r="AD320" s="40"/>
      <c r="AE320" s="40"/>
      <c r="AR320" s="239" t="s">
        <v>153</v>
      </c>
      <c r="AT320" s="239" t="s">
        <v>148</v>
      </c>
      <c r="AU320" s="239" t="s">
        <v>99</v>
      </c>
      <c r="AY320" s="18" t="s">
        <v>145</v>
      </c>
      <c r="BE320" s="240">
        <f>IF(N320="základní",J320,0)</f>
        <v>0</v>
      </c>
      <c r="BF320" s="240">
        <f>IF(N320="snížená",J320,0)</f>
        <v>0</v>
      </c>
      <c r="BG320" s="240">
        <f>IF(N320="zákl. přenesená",J320,0)</f>
        <v>0</v>
      </c>
      <c r="BH320" s="240">
        <f>IF(N320="sníž. přenesená",J320,0)</f>
        <v>0</v>
      </c>
      <c r="BI320" s="240">
        <f>IF(N320="nulová",J320,0)</f>
        <v>0</v>
      </c>
      <c r="BJ320" s="18" t="s">
        <v>23</v>
      </c>
      <c r="BK320" s="240">
        <f>ROUND(I320*H320,2)</f>
        <v>0</v>
      </c>
      <c r="BL320" s="18" t="s">
        <v>153</v>
      </c>
      <c r="BM320" s="239" t="s">
        <v>389</v>
      </c>
    </row>
    <row r="321" s="2" customFormat="1">
      <c r="A321" s="40"/>
      <c r="B321" s="41"/>
      <c r="C321" s="42"/>
      <c r="D321" s="241" t="s">
        <v>155</v>
      </c>
      <c r="E321" s="42"/>
      <c r="F321" s="242" t="s">
        <v>390</v>
      </c>
      <c r="G321" s="42"/>
      <c r="H321" s="42"/>
      <c r="I321" s="243"/>
      <c r="J321" s="42"/>
      <c r="K321" s="42"/>
      <c r="L321" s="46"/>
      <c r="M321" s="244"/>
      <c r="N321" s="245"/>
      <c r="O321" s="93"/>
      <c r="P321" s="93"/>
      <c r="Q321" s="93"/>
      <c r="R321" s="93"/>
      <c r="S321" s="93"/>
      <c r="T321" s="94"/>
      <c r="U321" s="40"/>
      <c r="V321" s="40"/>
      <c r="W321" s="40"/>
      <c r="X321" s="40"/>
      <c r="Y321" s="40"/>
      <c r="Z321" s="40"/>
      <c r="AA321" s="40"/>
      <c r="AB321" s="40"/>
      <c r="AC321" s="40"/>
      <c r="AD321" s="40"/>
      <c r="AE321" s="40"/>
      <c r="AT321" s="18" t="s">
        <v>155</v>
      </c>
      <c r="AU321" s="18" t="s">
        <v>99</v>
      </c>
    </row>
    <row r="322" s="2" customFormat="1">
      <c r="A322" s="40"/>
      <c r="B322" s="41"/>
      <c r="C322" s="42"/>
      <c r="D322" s="246" t="s">
        <v>157</v>
      </c>
      <c r="E322" s="42"/>
      <c r="F322" s="247" t="s">
        <v>391</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157</v>
      </c>
      <c r="AU322" s="18" t="s">
        <v>99</v>
      </c>
    </row>
    <row r="323" s="12" customFormat="1" ht="22.8" customHeight="1">
      <c r="A323" s="12"/>
      <c r="B323" s="212"/>
      <c r="C323" s="213"/>
      <c r="D323" s="214" t="s">
        <v>90</v>
      </c>
      <c r="E323" s="226" t="s">
        <v>392</v>
      </c>
      <c r="F323" s="226" t="s">
        <v>393</v>
      </c>
      <c r="G323" s="213"/>
      <c r="H323" s="213"/>
      <c r="I323" s="216"/>
      <c r="J323" s="227">
        <f>BK323</f>
        <v>0</v>
      </c>
      <c r="K323" s="213"/>
      <c r="L323" s="218"/>
      <c r="M323" s="219"/>
      <c r="N323" s="220"/>
      <c r="O323" s="220"/>
      <c r="P323" s="221">
        <f>SUM(P324:P347)</f>
        <v>0</v>
      </c>
      <c r="Q323" s="220"/>
      <c r="R323" s="221">
        <f>SUM(R324:R347)</f>
        <v>7.3053249999999998</v>
      </c>
      <c r="S323" s="220"/>
      <c r="T323" s="222">
        <f>SUM(T324:T347)</f>
        <v>0</v>
      </c>
      <c r="U323" s="12"/>
      <c r="V323" s="12"/>
      <c r="W323" s="12"/>
      <c r="X323" s="12"/>
      <c r="Y323" s="12"/>
      <c r="Z323" s="12"/>
      <c r="AA323" s="12"/>
      <c r="AB323" s="12"/>
      <c r="AC323" s="12"/>
      <c r="AD323" s="12"/>
      <c r="AE323" s="12"/>
      <c r="AR323" s="223" t="s">
        <v>23</v>
      </c>
      <c r="AT323" s="224" t="s">
        <v>90</v>
      </c>
      <c r="AU323" s="224" t="s">
        <v>23</v>
      </c>
      <c r="AY323" s="223" t="s">
        <v>145</v>
      </c>
      <c r="BK323" s="225">
        <f>SUM(BK324:BK347)</f>
        <v>0</v>
      </c>
    </row>
    <row r="324" s="2" customFormat="1" ht="33" customHeight="1">
      <c r="A324" s="40"/>
      <c r="B324" s="41"/>
      <c r="C324" s="228" t="s">
        <v>394</v>
      </c>
      <c r="D324" s="228" t="s">
        <v>148</v>
      </c>
      <c r="E324" s="229" t="s">
        <v>395</v>
      </c>
      <c r="F324" s="230" t="s">
        <v>396</v>
      </c>
      <c r="G324" s="231" t="s">
        <v>164</v>
      </c>
      <c r="H324" s="232">
        <v>1.8600000000000001</v>
      </c>
      <c r="I324" s="233"/>
      <c r="J324" s="234">
        <f>ROUND(I324*H324,2)</f>
        <v>0</v>
      </c>
      <c r="K324" s="230" t="s">
        <v>152</v>
      </c>
      <c r="L324" s="46"/>
      <c r="M324" s="235" t="s">
        <v>1</v>
      </c>
      <c r="N324" s="236" t="s">
        <v>56</v>
      </c>
      <c r="O324" s="93"/>
      <c r="P324" s="237">
        <f>O324*H324</f>
        <v>0</v>
      </c>
      <c r="Q324" s="237">
        <v>1.6299999999999999</v>
      </c>
      <c r="R324" s="237">
        <f>Q324*H324</f>
        <v>3.0318000000000001</v>
      </c>
      <c r="S324" s="237">
        <v>0</v>
      </c>
      <c r="T324" s="238">
        <f>S324*H324</f>
        <v>0</v>
      </c>
      <c r="U324" s="40"/>
      <c r="V324" s="40"/>
      <c r="W324" s="40"/>
      <c r="X324" s="40"/>
      <c r="Y324" s="40"/>
      <c r="Z324" s="40"/>
      <c r="AA324" s="40"/>
      <c r="AB324" s="40"/>
      <c r="AC324" s="40"/>
      <c r="AD324" s="40"/>
      <c r="AE324" s="40"/>
      <c r="AR324" s="239" t="s">
        <v>153</v>
      </c>
      <c r="AT324" s="239" t="s">
        <v>148</v>
      </c>
      <c r="AU324" s="239" t="s">
        <v>99</v>
      </c>
      <c r="AY324" s="18" t="s">
        <v>145</v>
      </c>
      <c r="BE324" s="240">
        <f>IF(N324="základní",J324,0)</f>
        <v>0</v>
      </c>
      <c r="BF324" s="240">
        <f>IF(N324="snížená",J324,0)</f>
        <v>0</v>
      </c>
      <c r="BG324" s="240">
        <f>IF(N324="zákl. přenesená",J324,0)</f>
        <v>0</v>
      </c>
      <c r="BH324" s="240">
        <f>IF(N324="sníž. přenesená",J324,0)</f>
        <v>0</v>
      </c>
      <c r="BI324" s="240">
        <f>IF(N324="nulová",J324,0)</f>
        <v>0</v>
      </c>
      <c r="BJ324" s="18" t="s">
        <v>23</v>
      </c>
      <c r="BK324" s="240">
        <f>ROUND(I324*H324,2)</f>
        <v>0</v>
      </c>
      <c r="BL324" s="18" t="s">
        <v>153</v>
      </c>
      <c r="BM324" s="239" t="s">
        <v>397</v>
      </c>
    </row>
    <row r="325" s="2" customFormat="1">
      <c r="A325" s="40"/>
      <c r="B325" s="41"/>
      <c r="C325" s="42"/>
      <c r="D325" s="241" t="s">
        <v>155</v>
      </c>
      <c r="E325" s="42"/>
      <c r="F325" s="242" t="s">
        <v>398</v>
      </c>
      <c r="G325" s="42"/>
      <c r="H325" s="42"/>
      <c r="I325" s="243"/>
      <c r="J325" s="42"/>
      <c r="K325" s="42"/>
      <c r="L325" s="46"/>
      <c r="M325" s="244"/>
      <c r="N325" s="245"/>
      <c r="O325" s="93"/>
      <c r="P325" s="93"/>
      <c r="Q325" s="93"/>
      <c r="R325" s="93"/>
      <c r="S325" s="93"/>
      <c r="T325" s="94"/>
      <c r="U325" s="40"/>
      <c r="V325" s="40"/>
      <c r="W325" s="40"/>
      <c r="X325" s="40"/>
      <c r="Y325" s="40"/>
      <c r="Z325" s="40"/>
      <c r="AA325" s="40"/>
      <c r="AB325" s="40"/>
      <c r="AC325" s="40"/>
      <c r="AD325" s="40"/>
      <c r="AE325" s="40"/>
      <c r="AT325" s="18" t="s">
        <v>155</v>
      </c>
      <c r="AU325" s="18" t="s">
        <v>99</v>
      </c>
    </row>
    <row r="326" s="2" customFormat="1">
      <c r="A326" s="40"/>
      <c r="B326" s="41"/>
      <c r="C326" s="42"/>
      <c r="D326" s="246" t="s">
        <v>157</v>
      </c>
      <c r="E326" s="42"/>
      <c r="F326" s="247" t="s">
        <v>399</v>
      </c>
      <c r="G326" s="42"/>
      <c r="H326" s="42"/>
      <c r="I326" s="243"/>
      <c r="J326" s="42"/>
      <c r="K326" s="42"/>
      <c r="L326" s="46"/>
      <c r="M326" s="244"/>
      <c r="N326" s="245"/>
      <c r="O326" s="93"/>
      <c r="P326" s="93"/>
      <c r="Q326" s="93"/>
      <c r="R326" s="93"/>
      <c r="S326" s="93"/>
      <c r="T326" s="94"/>
      <c r="U326" s="40"/>
      <c r="V326" s="40"/>
      <c r="W326" s="40"/>
      <c r="X326" s="40"/>
      <c r="Y326" s="40"/>
      <c r="Z326" s="40"/>
      <c r="AA326" s="40"/>
      <c r="AB326" s="40"/>
      <c r="AC326" s="40"/>
      <c r="AD326" s="40"/>
      <c r="AE326" s="40"/>
      <c r="AT326" s="18" t="s">
        <v>157</v>
      </c>
      <c r="AU326" s="18" t="s">
        <v>99</v>
      </c>
    </row>
    <row r="327" s="13" customFormat="1">
      <c r="A327" s="13"/>
      <c r="B327" s="248"/>
      <c r="C327" s="249"/>
      <c r="D327" s="241" t="s">
        <v>159</v>
      </c>
      <c r="E327" s="250" t="s">
        <v>1</v>
      </c>
      <c r="F327" s="251" t="s">
        <v>400</v>
      </c>
      <c r="G327" s="249"/>
      <c r="H327" s="250" t="s">
        <v>1</v>
      </c>
      <c r="I327" s="252"/>
      <c r="J327" s="249"/>
      <c r="K327" s="249"/>
      <c r="L327" s="253"/>
      <c r="M327" s="254"/>
      <c r="N327" s="255"/>
      <c r="O327" s="255"/>
      <c r="P327" s="255"/>
      <c r="Q327" s="255"/>
      <c r="R327" s="255"/>
      <c r="S327" s="255"/>
      <c r="T327" s="256"/>
      <c r="U327" s="13"/>
      <c r="V327" s="13"/>
      <c r="W327" s="13"/>
      <c r="X327" s="13"/>
      <c r="Y327" s="13"/>
      <c r="Z327" s="13"/>
      <c r="AA327" s="13"/>
      <c r="AB327" s="13"/>
      <c r="AC327" s="13"/>
      <c r="AD327" s="13"/>
      <c r="AE327" s="13"/>
      <c r="AT327" s="257" t="s">
        <v>159</v>
      </c>
      <c r="AU327" s="257" t="s">
        <v>99</v>
      </c>
      <c r="AV327" s="13" t="s">
        <v>23</v>
      </c>
      <c r="AW327" s="13" t="s">
        <v>48</v>
      </c>
      <c r="AX327" s="13" t="s">
        <v>91</v>
      </c>
      <c r="AY327" s="257" t="s">
        <v>145</v>
      </c>
    </row>
    <row r="328" s="14" customFormat="1">
      <c r="A328" s="14"/>
      <c r="B328" s="258"/>
      <c r="C328" s="259"/>
      <c r="D328" s="241" t="s">
        <v>159</v>
      </c>
      <c r="E328" s="260" t="s">
        <v>1</v>
      </c>
      <c r="F328" s="261" t="s">
        <v>401</v>
      </c>
      <c r="G328" s="259"/>
      <c r="H328" s="262">
        <v>1.8600000000000001</v>
      </c>
      <c r="I328" s="263"/>
      <c r="J328" s="259"/>
      <c r="K328" s="259"/>
      <c r="L328" s="264"/>
      <c r="M328" s="265"/>
      <c r="N328" s="266"/>
      <c r="O328" s="266"/>
      <c r="P328" s="266"/>
      <c r="Q328" s="266"/>
      <c r="R328" s="266"/>
      <c r="S328" s="266"/>
      <c r="T328" s="267"/>
      <c r="U328" s="14"/>
      <c r="V328" s="14"/>
      <c r="W328" s="14"/>
      <c r="X328" s="14"/>
      <c r="Y328" s="14"/>
      <c r="Z328" s="14"/>
      <c r="AA328" s="14"/>
      <c r="AB328" s="14"/>
      <c r="AC328" s="14"/>
      <c r="AD328" s="14"/>
      <c r="AE328" s="14"/>
      <c r="AT328" s="268" t="s">
        <v>159</v>
      </c>
      <c r="AU328" s="268" t="s">
        <v>99</v>
      </c>
      <c r="AV328" s="14" t="s">
        <v>99</v>
      </c>
      <c r="AW328" s="14" t="s">
        <v>48</v>
      </c>
      <c r="AX328" s="14" t="s">
        <v>23</v>
      </c>
      <c r="AY328" s="268" t="s">
        <v>145</v>
      </c>
    </row>
    <row r="329" s="2" customFormat="1" ht="24.15" customHeight="1">
      <c r="A329" s="40"/>
      <c r="B329" s="41"/>
      <c r="C329" s="228" t="s">
        <v>402</v>
      </c>
      <c r="D329" s="228" t="s">
        <v>148</v>
      </c>
      <c r="E329" s="229" t="s">
        <v>403</v>
      </c>
      <c r="F329" s="230" t="s">
        <v>404</v>
      </c>
      <c r="G329" s="231" t="s">
        <v>348</v>
      </c>
      <c r="H329" s="232">
        <v>20.5</v>
      </c>
      <c r="I329" s="233"/>
      <c r="J329" s="234">
        <f>ROUND(I329*H329,2)</f>
        <v>0</v>
      </c>
      <c r="K329" s="230" t="s">
        <v>152</v>
      </c>
      <c r="L329" s="46"/>
      <c r="M329" s="235" t="s">
        <v>1</v>
      </c>
      <c r="N329" s="236" t="s">
        <v>56</v>
      </c>
      <c r="O329" s="93"/>
      <c r="P329" s="237">
        <f>O329*H329</f>
        <v>0</v>
      </c>
      <c r="Q329" s="237">
        <v>0.00048999999999999998</v>
      </c>
      <c r="R329" s="237">
        <f>Q329*H329</f>
        <v>0.010045</v>
      </c>
      <c r="S329" s="237">
        <v>0</v>
      </c>
      <c r="T329" s="238">
        <f>S329*H329</f>
        <v>0</v>
      </c>
      <c r="U329" s="40"/>
      <c r="V329" s="40"/>
      <c r="W329" s="40"/>
      <c r="X329" s="40"/>
      <c r="Y329" s="40"/>
      <c r="Z329" s="40"/>
      <c r="AA329" s="40"/>
      <c r="AB329" s="40"/>
      <c r="AC329" s="40"/>
      <c r="AD329" s="40"/>
      <c r="AE329" s="40"/>
      <c r="AR329" s="239" t="s">
        <v>153</v>
      </c>
      <c r="AT329" s="239" t="s">
        <v>148</v>
      </c>
      <c r="AU329" s="239" t="s">
        <v>99</v>
      </c>
      <c r="AY329" s="18" t="s">
        <v>145</v>
      </c>
      <c r="BE329" s="240">
        <f>IF(N329="základní",J329,0)</f>
        <v>0</v>
      </c>
      <c r="BF329" s="240">
        <f>IF(N329="snížená",J329,0)</f>
        <v>0</v>
      </c>
      <c r="BG329" s="240">
        <f>IF(N329="zákl. přenesená",J329,0)</f>
        <v>0</v>
      </c>
      <c r="BH329" s="240">
        <f>IF(N329="sníž. přenesená",J329,0)</f>
        <v>0</v>
      </c>
      <c r="BI329" s="240">
        <f>IF(N329="nulová",J329,0)</f>
        <v>0</v>
      </c>
      <c r="BJ329" s="18" t="s">
        <v>23</v>
      </c>
      <c r="BK329" s="240">
        <f>ROUND(I329*H329,2)</f>
        <v>0</v>
      </c>
      <c r="BL329" s="18" t="s">
        <v>153</v>
      </c>
      <c r="BM329" s="239" t="s">
        <v>405</v>
      </c>
    </row>
    <row r="330" s="2" customFormat="1">
      <c r="A330" s="40"/>
      <c r="B330" s="41"/>
      <c r="C330" s="42"/>
      <c r="D330" s="241" t="s">
        <v>155</v>
      </c>
      <c r="E330" s="42"/>
      <c r="F330" s="242" t="s">
        <v>406</v>
      </c>
      <c r="G330" s="42"/>
      <c r="H330" s="42"/>
      <c r="I330" s="243"/>
      <c r="J330" s="42"/>
      <c r="K330" s="42"/>
      <c r="L330" s="46"/>
      <c r="M330" s="244"/>
      <c r="N330" s="245"/>
      <c r="O330" s="93"/>
      <c r="P330" s="93"/>
      <c r="Q330" s="93"/>
      <c r="R330" s="93"/>
      <c r="S330" s="93"/>
      <c r="T330" s="94"/>
      <c r="U330" s="40"/>
      <c r="V330" s="40"/>
      <c r="W330" s="40"/>
      <c r="X330" s="40"/>
      <c r="Y330" s="40"/>
      <c r="Z330" s="40"/>
      <c r="AA330" s="40"/>
      <c r="AB330" s="40"/>
      <c r="AC330" s="40"/>
      <c r="AD330" s="40"/>
      <c r="AE330" s="40"/>
      <c r="AT330" s="18" t="s">
        <v>155</v>
      </c>
      <c r="AU330" s="18" t="s">
        <v>99</v>
      </c>
    </row>
    <row r="331" s="2" customFormat="1">
      <c r="A331" s="40"/>
      <c r="B331" s="41"/>
      <c r="C331" s="42"/>
      <c r="D331" s="246" t="s">
        <v>157</v>
      </c>
      <c r="E331" s="42"/>
      <c r="F331" s="247" t="s">
        <v>407</v>
      </c>
      <c r="G331" s="42"/>
      <c r="H331" s="42"/>
      <c r="I331" s="243"/>
      <c r="J331" s="42"/>
      <c r="K331" s="42"/>
      <c r="L331" s="46"/>
      <c r="M331" s="244"/>
      <c r="N331" s="245"/>
      <c r="O331" s="93"/>
      <c r="P331" s="93"/>
      <c r="Q331" s="93"/>
      <c r="R331" s="93"/>
      <c r="S331" s="93"/>
      <c r="T331" s="94"/>
      <c r="U331" s="40"/>
      <c r="V331" s="40"/>
      <c r="W331" s="40"/>
      <c r="X331" s="40"/>
      <c r="Y331" s="40"/>
      <c r="Z331" s="40"/>
      <c r="AA331" s="40"/>
      <c r="AB331" s="40"/>
      <c r="AC331" s="40"/>
      <c r="AD331" s="40"/>
      <c r="AE331" s="40"/>
      <c r="AT331" s="18" t="s">
        <v>157</v>
      </c>
      <c r="AU331" s="18" t="s">
        <v>99</v>
      </c>
    </row>
    <row r="332" s="13" customFormat="1">
      <c r="A332" s="13"/>
      <c r="B332" s="248"/>
      <c r="C332" s="249"/>
      <c r="D332" s="241" t="s">
        <v>159</v>
      </c>
      <c r="E332" s="250" t="s">
        <v>1</v>
      </c>
      <c r="F332" s="251" t="s">
        <v>408</v>
      </c>
      <c r="G332" s="249"/>
      <c r="H332" s="250" t="s">
        <v>1</v>
      </c>
      <c r="I332" s="252"/>
      <c r="J332" s="249"/>
      <c r="K332" s="249"/>
      <c r="L332" s="253"/>
      <c r="M332" s="254"/>
      <c r="N332" s="255"/>
      <c r="O332" s="255"/>
      <c r="P332" s="255"/>
      <c r="Q332" s="255"/>
      <c r="R332" s="255"/>
      <c r="S332" s="255"/>
      <c r="T332" s="256"/>
      <c r="U332" s="13"/>
      <c r="V332" s="13"/>
      <c r="W332" s="13"/>
      <c r="X332" s="13"/>
      <c r="Y332" s="13"/>
      <c r="Z332" s="13"/>
      <c r="AA332" s="13"/>
      <c r="AB332" s="13"/>
      <c r="AC332" s="13"/>
      <c r="AD332" s="13"/>
      <c r="AE332" s="13"/>
      <c r="AT332" s="257" t="s">
        <v>159</v>
      </c>
      <c r="AU332" s="257" t="s">
        <v>99</v>
      </c>
      <c r="AV332" s="13" t="s">
        <v>23</v>
      </c>
      <c r="AW332" s="13" t="s">
        <v>48</v>
      </c>
      <c r="AX332" s="13" t="s">
        <v>91</v>
      </c>
      <c r="AY332" s="257" t="s">
        <v>145</v>
      </c>
    </row>
    <row r="333" s="14" customFormat="1">
      <c r="A333" s="14"/>
      <c r="B333" s="258"/>
      <c r="C333" s="259"/>
      <c r="D333" s="241" t="s">
        <v>159</v>
      </c>
      <c r="E333" s="260" t="s">
        <v>1</v>
      </c>
      <c r="F333" s="261" t="s">
        <v>409</v>
      </c>
      <c r="G333" s="259"/>
      <c r="H333" s="262">
        <v>20.5</v>
      </c>
      <c r="I333" s="263"/>
      <c r="J333" s="259"/>
      <c r="K333" s="259"/>
      <c r="L333" s="264"/>
      <c r="M333" s="265"/>
      <c r="N333" s="266"/>
      <c r="O333" s="266"/>
      <c r="P333" s="266"/>
      <c r="Q333" s="266"/>
      <c r="R333" s="266"/>
      <c r="S333" s="266"/>
      <c r="T333" s="267"/>
      <c r="U333" s="14"/>
      <c r="V333" s="14"/>
      <c r="W333" s="14"/>
      <c r="X333" s="14"/>
      <c r="Y333" s="14"/>
      <c r="Z333" s="14"/>
      <c r="AA333" s="14"/>
      <c r="AB333" s="14"/>
      <c r="AC333" s="14"/>
      <c r="AD333" s="14"/>
      <c r="AE333" s="14"/>
      <c r="AT333" s="268" t="s">
        <v>159</v>
      </c>
      <c r="AU333" s="268" t="s">
        <v>99</v>
      </c>
      <c r="AV333" s="14" t="s">
        <v>99</v>
      </c>
      <c r="AW333" s="14" t="s">
        <v>48</v>
      </c>
      <c r="AX333" s="14" t="s">
        <v>23</v>
      </c>
      <c r="AY333" s="268" t="s">
        <v>145</v>
      </c>
    </row>
    <row r="334" s="2" customFormat="1" ht="24.15" customHeight="1">
      <c r="A334" s="40"/>
      <c r="B334" s="41"/>
      <c r="C334" s="228" t="s">
        <v>410</v>
      </c>
      <c r="D334" s="228" t="s">
        <v>148</v>
      </c>
      <c r="E334" s="229" t="s">
        <v>411</v>
      </c>
      <c r="F334" s="230" t="s">
        <v>412</v>
      </c>
      <c r="G334" s="231" t="s">
        <v>300</v>
      </c>
      <c r="H334" s="232">
        <v>2</v>
      </c>
      <c r="I334" s="233"/>
      <c r="J334" s="234">
        <f>ROUND(I334*H334,2)</f>
        <v>0</v>
      </c>
      <c r="K334" s="230" t="s">
        <v>152</v>
      </c>
      <c r="L334" s="46"/>
      <c r="M334" s="235" t="s">
        <v>1</v>
      </c>
      <c r="N334" s="236" t="s">
        <v>56</v>
      </c>
      <c r="O334" s="93"/>
      <c r="P334" s="237">
        <f>O334*H334</f>
        <v>0</v>
      </c>
      <c r="Q334" s="237">
        <v>0.42080000000000001</v>
      </c>
      <c r="R334" s="237">
        <f>Q334*H334</f>
        <v>0.84160000000000001</v>
      </c>
      <c r="S334" s="237">
        <v>0</v>
      </c>
      <c r="T334" s="238">
        <f>S334*H334</f>
        <v>0</v>
      </c>
      <c r="U334" s="40"/>
      <c r="V334" s="40"/>
      <c r="W334" s="40"/>
      <c r="X334" s="40"/>
      <c r="Y334" s="40"/>
      <c r="Z334" s="40"/>
      <c r="AA334" s="40"/>
      <c r="AB334" s="40"/>
      <c r="AC334" s="40"/>
      <c r="AD334" s="40"/>
      <c r="AE334" s="40"/>
      <c r="AR334" s="239" t="s">
        <v>153</v>
      </c>
      <c r="AT334" s="239" t="s">
        <v>148</v>
      </c>
      <c r="AU334" s="239" t="s">
        <v>99</v>
      </c>
      <c r="AY334" s="18" t="s">
        <v>145</v>
      </c>
      <c r="BE334" s="240">
        <f>IF(N334="základní",J334,0)</f>
        <v>0</v>
      </c>
      <c r="BF334" s="240">
        <f>IF(N334="snížená",J334,0)</f>
        <v>0</v>
      </c>
      <c r="BG334" s="240">
        <f>IF(N334="zákl. přenesená",J334,0)</f>
        <v>0</v>
      </c>
      <c r="BH334" s="240">
        <f>IF(N334="sníž. přenesená",J334,0)</f>
        <v>0</v>
      </c>
      <c r="BI334" s="240">
        <f>IF(N334="nulová",J334,0)</f>
        <v>0</v>
      </c>
      <c r="BJ334" s="18" t="s">
        <v>23</v>
      </c>
      <c r="BK334" s="240">
        <f>ROUND(I334*H334,2)</f>
        <v>0</v>
      </c>
      <c r="BL334" s="18" t="s">
        <v>153</v>
      </c>
      <c r="BM334" s="239" t="s">
        <v>413</v>
      </c>
    </row>
    <row r="335" s="2" customFormat="1">
      <c r="A335" s="40"/>
      <c r="B335" s="41"/>
      <c r="C335" s="42"/>
      <c r="D335" s="241" t="s">
        <v>155</v>
      </c>
      <c r="E335" s="42"/>
      <c r="F335" s="242" t="s">
        <v>414</v>
      </c>
      <c r="G335" s="42"/>
      <c r="H335" s="42"/>
      <c r="I335" s="243"/>
      <c r="J335" s="42"/>
      <c r="K335" s="42"/>
      <c r="L335" s="46"/>
      <c r="M335" s="244"/>
      <c r="N335" s="245"/>
      <c r="O335" s="93"/>
      <c r="P335" s="93"/>
      <c r="Q335" s="93"/>
      <c r="R335" s="93"/>
      <c r="S335" s="93"/>
      <c r="T335" s="94"/>
      <c r="U335" s="40"/>
      <c r="V335" s="40"/>
      <c r="W335" s="40"/>
      <c r="X335" s="40"/>
      <c r="Y335" s="40"/>
      <c r="Z335" s="40"/>
      <c r="AA335" s="40"/>
      <c r="AB335" s="40"/>
      <c r="AC335" s="40"/>
      <c r="AD335" s="40"/>
      <c r="AE335" s="40"/>
      <c r="AT335" s="18" t="s">
        <v>155</v>
      </c>
      <c r="AU335" s="18" t="s">
        <v>99</v>
      </c>
    </row>
    <row r="336" s="2" customFormat="1">
      <c r="A336" s="40"/>
      <c r="B336" s="41"/>
      <c r="C336" s="42"/>
      <c r="D336" s="246" t="s">
        <v>157</v>
      </c>
      <c r="E336" s="42"/>
      <c r="F336" s="247" t="s">
        <v>415</v>
      </c>
      <c r="G336" s="42"/>
      <c r="H336" s="42"/>
      <c r="I336" s="243"/>
      <c r="J336" s="42"/>
      <c r="K336" s="42"/>
      <c r="L336" s="46"/>
      <c r="M336" s="244"/>
      <c r="N336" s="245"/>
      <c r="O336" s="93"/>
      <c r="P336" s="93"/>
      <c r="Q336" s="93"/>
      <c r="R336" s="93"/>
      <c r="S336" s="93"/>
      <c r="T336" s="94"/>
      <c r="U336" s="40"/>
      <c r="V336" s="40"/>
      <c r="W336" s="40"/>
      <c r="X336" s="40"/>
      <c r="Y336" s="40"/>
      <c r="Z336" s="40"/>
      <c r="AA336" s="40"/>
      <c r="AB336" s="40"/>
      <c r="AC336" s="40"/>
      <c r="AD336" s="40"/>
      <c r="AE336" s="40"/>
      <c r="AT336" s="18" t="s">
        <v>157</v>
      </c>
      <c r="AU336" s="18" t="s">
        <v>99</v>
      </c>
    </row>
    <row r="337" s="13" customFormat="1">
      <c r="A337" s="13"/>
      <c r="B337" s="248"/>
      <c r="C337" s="249"/>
      <c r="D337" s="241" t="s">
        <v>159</v>
      </c>
      <c r="E337" s="250" t="s">
        <v>1</v>
      </c>
      <c r="F337" s="251" t="s">
        <v>416</v>
      </c>
      <c r="G337" s="249"/>
      <c r="H337" s="250" t="s">
        <v>1</v>
      </c>
      <c r="I337" s="252"/>
      <c r="J337" s="249"/>
      <c r="K337" s="249"/>
      <c r="L337" s="253"/>
      <c r="M337" s="254"/>
      <c r="N337" s="255"/>
      <c r="O337" s="255"/>
      <c r="P337" s="255"/>
      <c r="Q337" s="255"/>
      <c r="R337" s="255"/>
      <c r="S337" s="255"/>
      <c r="T337" s="256"/>
      <c r="U337" s="13"/>
      <c r="V337" s="13"/>
      <c r="W337" s="13"/>
      <c r="X337" s="13"/>
      <c r="Y337" s="13"/>
      <c r="Z337" s="13"/>
      <c r="AA337" s="13"/>
      <c r="AB337" s="13"/>
      <c r="AC337" s="13"/>
      <c r="AD337" s="13"/>
      <c r="AE337" s="13"/>
      <c r="AT337" s="257" t="s">
        <v>159</v>
      </c>
      <c r="AU337" s="257" t="s">
        <v>99</v>
      </c>
      <c r="AV337" s="13" t="s">
        <v>23</v>
      </c>
      <c r="AW337" s="13" t="s">
        <v>48</v>
      </c>
      <c r="AX337" s="13" t="s">
        <v>91</v>
      </c>
      <c r="AY337" s="257" t="s">
        <v>145</v>
      </c>
    </row>
    <row r="338" s="14" customFormat="1">
      <c r="A338" s="14"/>
      <c r="B338" s="258"/>
      <c r="C338" s="259"/>
      <c r="D338" s="241" t="s">
        <v>159</v>
      </c>
      <c r="E338" s="260" t="s">
        <v>1</v>
      </c>
      <c r="F338" s="261" t="s">
        <v>99</v>
      </c>
      <c r="G338" s="259"/>
      <c r="H338" s="262">
        <v>2</v>
      </c>
      <c r="I338" s="263"/>
      <c r="J338" s="259"/>
      <c r="K338" s="259"/>
      <c r="L338" s="264"/>
      <c r="M338" s="265"/>
      <c r="N338" s="266"/>
      <c r="O338" s="266"/>
      <c r="P338" s="266"/>
      <c r="Q338" s="266"/>
      <c r="R338" s="266"/>
      <c r="S338" s="266"/>
      <c r="T338" s="267"/>
      <c r="U338" s="14"/>
      <c r="V338" s="14"/>
      <c r="W338" s="14"/>
      <c r="X338" s="14"/>
      <c r="Y338" s="14"/>
      <c r="Z338" s="14"/>
      <c r="AA338" s="14"/>
      <c r="AB338" s="14"/>
      <c r="AC338" s="14"/>
      <c r="AD338" s="14"/>
      <c r="AE338" s="14"/>
      <c r="AT338" s="268" t="s">
        <v>159</v>
      </c>
      <c r="AU338" s="268" t="s">
        <v>99</v>
      </c>
      <c r="AV338" s="14" t="s">
        <v>99</v>
      </c>
      <c r="AW338" s="14" t="s">
        <v>48</v>
      </c>
      <c r="AX338" s="14" t="s">
        <v>23</v>
      </c>
      <c r="AY338" s="268" t="s">
        <v>145</v>
      </c>
    </row>
    <row r="339" s="2" customFormat="1" ht="33" customHeight="1">
      <c r="A339" s="40"/>
      <c r="B339" s="41"/>
      <c r="C339" s="228" t="s">
        <v>417</v>
      </c>
      <c r="D339" s="228" t="s">
        <v>148</v>
      </c>
      <c r="E339" s="229" t="s">
        <v>418</v>
      </c>
      <c r="F339" s="230" t="s">
        <v>419</v>
      </c>
      <c r="G339" s="231" t="s">
        <v>300</v>
      </c>
      <c r="H339" s="232">
        <v>11</v>
      </c>
      <c r="I339" s="233"/>
      <c r="J339" s="234">
        <f>ROUND(I339*H339,2)</f>
        <v>0</v>
      </c>
      <c r="K339" s="230" t="s">
        <v>152</v>
      </c>
      <c r="L339" s="46"/>
      <c r="M339" s="235" t="s">
        <v>1</v>
      </c>
      <c r="N339" s="236" t="s">
        <v>56</v>
      </c>
      <c r="O339" s="93"/>
      <c r="P339" s="237">
        <f>O339*H339</f>
        <v>0</v>
      </c>
      <c r="Q339" s="237">
        <v>0.31108000000000002</v>
      </c>
      <c r="R339" s="237">
        <f>Q339*H339</f>
        <v>3.4218800000000003</v>
      </c>
      <c r="S339" s="237">
        <v>0</v>
      </c>
      <c r="T339" s="238">
        <f>S339*H339</f>
        <v>0</v>
      </c>
      <c r="U339" s="40"/>
      <c r="V339" s="40"/>
      <c r="W339" s="40"/>
      <c r="X339" s="40"/>
      <c r="Y339" s="40"/>
      <c r="Z339" s="40"/>
      <c r="AA339" s="40"/>
      <c r="AB339" s="40"/>
      <c r="AC339" s="40"/>
      <c r="AD339" s="40"/>
      <c r="AE339" s="40"/>
      <c r="AR339" s="239" t="s">
        <v>153</v>
      </c>
      <c r="AT339" s="239" t="s">
        <v>148</v>
      </c>
      <c r="AU339" s="239" t="s">
        <v>99</v>
      </c>
      <c r="AY339" s="18" t="s">
        <v>145</v>
      </c>
      <c r="BE339" s="240">
        <f>IF(N339="základní",J339,0)</f>
        <v>0</v>
      </c>
      <c r="BF339" s="240">
        <f>IF(N339="snížená",J339,0)</f>
        <v>0</v>
      </c>
      <c r="BG339" s="240">
        <f>IF(N339="zákl. přenesená",J339,0)</f>
        <v>0</v>
      </c>
      <c r="BH339" s="240">
        <f>IF(N339="sníž. přenesená",J339,0)</f>
        <v>0</v>
      </c>
      <c r="BI339" s="240">
        <f>IF(N339="nulová",J339,0)</f>
        <v>0</v>
      </c>
      <c r="BJ339" s="18" t="s">
        <v>23</v>
      </c>
      <c r="BK339" s="240">
        <f>ROUND(I339*H339,2)</f>
        <v>0</v>
      </c>
      <c r="BL339" s="18" t="s">
        <v>153</v>
      </c>
      <c r="BM339" s="239" t="s">
        <v>420</v>
      </c>
    </row>
    <row r="340" s="2" customFormat="1">
      <c r="A340" s="40"/>
      <c r="B340" s="41"/>
      <c r="C340" s="42"/>
      <c r="D340" s="241" t="s">
        <v>155</v>
      </c>
      <c r="E340" s="42"/>
      <c r="F340" s="242" t="s">
        <v>421</v>
      </c>
      <c r="G340" s="42"/>
      <c r="H340" s="42"/>
      <c r="I340" s="243"/>
      <c r="J340" s="42"/>
      <c r="K340" s="42"/>
      <c r="L340" s="46"/>
      <c r="M340" s="244"/>
      <c r="N340" s="245"/>
      <c r="O340" s="93"/>
      <c r="P340" s="93"/>
      <c r="Q340" s="93"/>
      <c r="R340" s="93"/>
      <c r="S340" s="93"/>
      <c r="T340" s="94"/>
      <c r="U340" s="40"/>
      <c r="V340" s="40"/>
      <c r="W340" s="40"/>
      <c r="X340" s="40"/>
      <c r="Y340" s="40"/>
      <c r="Z340" s="40"/>
      <c r="AA340" s="40"/>
      <c r="AB340" s="40"/>
      <c r="AC340" s="40"/>
      <c r="AD340" s="40"/>
      <c r="AE340" s="40"/>
      <c r="AT340" s="18" t="s">
        <v>155</v>
      </c>
      <c r="AU340" s="18" t="s">
        <v>99</v>
      </c>
    </row>
    <row r="341" s="2" customFormat="1">
      <c r="A341" s="40"/>
      <c r="B341" s="41"/>
      <c r="C341" s="42"/>
      <c r="D341" s="246" t="s">
        <v>157</v>
      </c>
      <c r="E341" s="42"/>
      <c r="F341" s="247" t="s">
        <v>422</v>
      </c>
      <c r="G341" s="42"/>
      <c r="H341" s="42"/>
      <c r="I341" s="243"/>
      <c r="J341" s="42"/>
      <c r="K341" s="42"/>
      <c r="L341" s="46"/>
      <c r="M341" s="244"/>
      <c r="N341" s="245"/>
      <c r="O341" s="93"/>
      <c r="P341" s="93"/>
      <c r="Q341" s="93"/>
      <c r="R341" s="93"/>
      <c r="S341" s="93"/>
      <c r="T341" s="94"/>
      <c r="U341" s="40"/>
      <c r="V341" s="40"/>
      <c r="W341" s="40"/>
      <c r="X341" s="40"/>
      <c r="Y341" s="40"/>
      <c r="Z341" s="40"/>
      <c r="AA341" s="40"/>
      <c r="AB341" s="40"/>
      <c r="AC341" s="40"/>
      <c r="AD341" s="40"/>
      <c r="AE341" s="40"/>
      <c r="AT341" s="18" t="s">
        <v>157</v>
      </c>
      <c r="AU341" s="18" t="s">
        <v>99</v>
      </c>
    </row>
    <row r="342" s="13" customFormat="1">
      <c r="A342" s="13"/>
      <c r="B342" s="248"/>
      <c r="C342" s="249"/>
      <c r="D342" s="241" t="s">
        <v>159</v>
      </c>
      <c r="E342" s="250" t="s">
        <v>1</v>
      </c>
      <c r="F342" s="251" t="s">
        <v>423</v>
      </c>
      <c r="G342" s="249"/>
      <c r="H342" s="250" t="s">
        <v>1</v>
      </c>
      <c r="I342" s="252"/>
      <c r="J342" s="249"/>
      <c r="K342" s="249"/>
      <c r="L342" s="253"/>
      <c r="M342" s="254"/>
      <c r="N342" s="255"/>
      <c r="O342" s="255"/>
      <c r="P342" s="255"/>
      <c r="Q342" s="255"/>
      <c r="R342" s="255"/>
      <c r="S342" s="255"/>
      <c r="T342" s="256"/>
      <c r="U342" s="13"/>
      <c r="V342" s="13"/>
      <c r="W342" s="13"/>
      <c r="X342" s="13"/>
      <c r="Y342" s="13"/>
      <c r="Z342" s="13"/>
      <c r="AA342" s="13"/>
      <c r="AB342" s="13"/>
      <c r="AC342" s="13"/>
      <c r="AD342" s="13"/>
      <c r="AE342" s="13"/>
      <c r="AT342" s="257" t="s">
        <v>159</v>
      </c>
      <c r="AU342" s="257" t="s">
        <v>99</v>
      </c>
      <c r="AV342" s="13" t="s">
        <v>23</v>
      </c>
      <c r="AW342" s="13" t="s">
        <v>48</v>
      </c>
      <c r="AX342" s="13" t="s">
        <v>91</v>
      </c>
      <c r="AY342" s="257" t="s">
        <v>145</v>
      </c>
    </row>
    <row r="343" s="14" customFormat="1">
      <c r="A343" s="14"/>
      <c r="B343" s="258"/>
      <c r="C343" s="259"/>
      <c r="D343" s="241" t="s">
        <v>159</v>
      </c>
      <c r="E343" s="260" t="s">
        <v>1</v>
      </c>
      <c r="F343" s="261" t="s">
        <v>234</v>
      </c>
      <c r="G343" s="259"/>
      <c r="H343" s="262">
        <v>11</v>
      </c>
      <c r="I343" s="263"/>
      <c r="J343" s="259"/>
      <c r="K343" s="259"/>
      <c r="L343" s="264"/>
      <c r="M343" s="265"/>
      <c r="N343" s="266"/>
      <c r="O343" s="266"/>
      <c r="P343" s="266"/>
      <c r="Q343" s="266"/>
      <c r="R343" s="266"/>
      <c r="S343" s="266"/>
      <c r="T343" s="267"/>
      <c r="U343" s="14"/>
      <c r="V343" s="14"/>
      <c r="W343" s="14"/>
      <c r="X343" s="14"/>
      <c r="Y343" s="14"/>
      <c r="Z343" s="14"/>
      <c r="AA343" s="14"/>
      <c r="AB343" s="14"/>
      <c r="AC343" s="14"/>
      <c r="AD343" s="14"/>
      <c r="AE343" s="14"/>
      <c r="AT343" s="268" t="s">
        <v>159</v>
      </c>
      <c r="AU343" s="268" t="s">
        <v>99</v>
      </c>
      <c r="AV343" s="14" t="s">
        <v>99</v>
      </c>
      <c r="AW343" s="14" t="s">
        <v>48</v>
      </c>
      <c r="AX343" s="14" t="s">
        <v>23</v>
      </c>
      <c r="AY343" s="268" t="s">
        <v>145</v>
      </c>
    </row>
    <row r="344" s="2" customFormat="1" ht="24.15" customHeight="1">
      <c r="A344" s="40"/>
      <c r="B344" s="41"/>
      <c r="C344" s="228" t="s">
        <v>424</v>
      </c>
      <c r="D344" s="228" t="s">
        <v>148</v>
      </c>
      <c r="E344" s="229" t="s">
        <v>425</v>
      </c>
      <c r="F344" s="230" t="s">
        <v>426</v>
      </c>
      <c r="G344" s="231" t="s">
        <v>215</v>
      </c>
      <c r="H344" s="232">
        <v>7.3049999999999997</v>
      </c>
      <c r="I344" s="233"/>
      <c r="J344" s="234">
        <f>ROUND(I344*H344,2)</f>
        <v>0</v>
      </c>
      <c r="K344" s="230" t="s">
        <v>152</v>
      </c>
      <c r="L344" s="46"/>
      <c r="M344" s="235" t="s">
        <v>1</v>
      </c>
      <c r="N344" s="236" t="s">
        <v>56</v>
      </c>
      <c r="O344" s="93"/>
      <c r="P344" s="237">
        <f>O344*H344</f>
        <v>0</v>
      </c>
      <c r="Q344" s="237">
        <v>0</v>
      </c>
      <c r="R344" s="237">
        <f>Q344*H344</f>
        <v>0</v>
      </c>
      <c r="S344" s="237">
        <v>0</v>
      </c>
      <c r="T344" s="238">
        <f>S344*H344</f>
        <v>0</v>
      </c>
      <c r="U344" s="40"/>
      <c r="V344" s="40"/>
      <c r="W344" s="40"/>
      <c r="X344" s="40"/>
      <c r="Y344" s="40"/>
      <c r="Z344" s="40"/>
      <c r="AA344" s="40"/>
      <c r="AB344" s="40"/>
      <c r="AC344" s="40"/>
      <c r="AD344" s="40"/>
      <c r="AE344" s="40"/>
      <c r="AR344" s="239" t="s">
        <v>153</v>
      </c>
      <c r="AT344" s="239" t="s">
        <v>148</v>
      </c>
      <c r="AU344" s="239" t="s">
        <v>99</v>
      </c>
      <c r="AY344" s="18" t="s">
        <v>145</v>
      </c>
      <c r="BE344" s="240">
        <f>IF(N344="základní",J344,0)</f>
        <v>0</v>
      </c>
      <c r="BF344" s="240">
        <f>IF(N344="snížená",J344,0)</f>
        <v>0</v>
      </c>
      <c r="BG344" s="240">
        <f>IF(N344="zákl. přenesená",J344,0)</f>
        <v>0</v>
      </c>
      <c r="BH344" s="240">
        <f>IF(N344="sníž. přenesená",J344,0)</f>
        <v>0</v>
      </c>
      <c r="BI344" s="240">
        <f>IF(N344="nulová",J344,0)</f>
        <v>0</v>
      </c>
      <c r="BJ344" s="18" t="s">
        <v>23</v>
      </c>
      <c r="BK344" s="240">
        <f>ROUND(I344*H344,2)</f>
        <v>0</v>
      </c>
      <c r="BL344" s="18" t="s">
        <v>153</v>
      </c>
      <c r="BM344" s="239" t="s">
        <v>427</v>
      </c>
    </row>
    <row r="345" s="2" customFormat="1">
      <c r="A345" s="40"/>
      <c r="B345" s="41"/>
      <c r="C345" s="42"/>
      <c r="D345" s="241" t="s">
        <v>155</v>
      </c>
      <c r="E345" s="42"/>
      <c r="F345" s="242" t="s">
        <v>428</v>
      </c>
      <c r="G345" s="42"/>
      <c r="H345" s="42"/>
      <c r="I345" s="243"/>
      <c r="J345" s="42"/>
      <c r="K345" s="42"/>
      <c r="L345" s="46"/>
      <c r="M345" s="244"/>
      <c r="N345" s="245"/>
      <c r="O345" s="93"/>
      <c r="P345" s="93"/>
      <c r="Q345" s="93"/>
      <c r="R345" s="93"/>
      <c r="S345" s="93"/>
      <c r="T345" s="94"/>
      <c r="U345" s="40"/>
      <c r="V345" s="40"/>
      <c r="W345" s="40"/>
      <c r="X345" s="40"/>
      <c r="Y345" s="40"/>
      <c r="Z345" s="40"/>
      <c r="AA345" s="40"/>
      <c r="AB345" s="40"/>
      <c r="AC345" s="40"/>
      <c r="AD345" s="40"/>
      <c r="AE345" s="40"/>
      <c r="AT345" s="18" t="s">
        <v>155</v>
      </c>
      <c r="AU345" s="18" t="s">
        <v>99</v>
      </c>
    </row>
    <row r="346" s="2" customFormat="1">
      <c r="A346" s="40"/>
      <c r="B346" s="41"/>
      <c r="C346" s="42"/>
      <c r="D346" s="246" t="s">
        <v>157</v>
      </c>
      <c r="E346" s="42"/>
      <c r="F346" s="247" t="s">
        <v>429</v>
      </c>
      <c r="G346" s="42"/>
      <c r="H346" s="42"/>
      <c r="I346" s="243"/>
      <c r="J346" s="42"/>
      <c r="K346" s="42"/>
      <c r="L346" s="46"/>
      <c r="M346" s="244"/>
      <c r="N346" s="245"/>
      <c r="O346" s="93"/>
      <c r="P346" s="93"/>
      <c r="Q346" s="93"/>
      <c r="R346" s="93"/>
      <c r="S346" s="93"/>
      <c r="T346" s="94"/>
      <c r="U346" s="40"/>
      <c r="V346" s="40"/>
      <c r="W346" s="40"/>
      <c r="X346" s="40"/>
      <c r="Y346" s="40"/>
      <c r="Z346" s="40"/>
      <c r="AA346" s="40"/>
      <c r="AB346" s="40"/>
      <c r="AC346" s="40"/>
      <c r="AD346" s="40"/>
      <c r="AE346" s="40"/>
      <c r="AT346" s="18" t="s">
        <v>157</v>
      </c>
      <c r="AU346" s="18" t="s">
        <v>99</v>
      </c>
    </row>
    <row r="347" s="2" customFormat="1">
      <c r="A347" s="40"/>
      <c r="B347" s="41"/>
      <c r="C347" s="42"/>
      <c r="D347" s="241" t="s">
        <v>168</v>
      </c>
      <c r="E347" s="42"/>
      <c r="F347" s="269" t="s">
        <v>430</v>
      </c>
      <c r="G347" s="42"/>
      <c r="H347" s="42"/>
      <c r="I347" s="243"/>
      <c r="J347" s="42"/>
      <c r="K347" s="42"/>
      <c r="L347" s="46"/>
      <c r="M347" s="244"/>
      <c r="N347" s="245"/>
      <c r="O347" s="93"/>
      <c r="P347" s="93"/>
      <c r="Q347" s="93"/>
      <c r="R347" s="93"/>
      <c r="S347" s="93"/>
      <c r="T347" s="94"/>
      <c r="U347" s="40"/>
      <c r="V347" s="40"/>
      <c r="W347" s="40"/>
      <c r="X347" s="40"/>
      <c r="Y347" s="40"/>
      <c r="Z347" s="40"/>
      <c r="AA347" s="40"/>
      <c r="AB347" s="40"/>
      <c r="AC347" s="40"/>
      <c r="AD347" s="40"/>
      <c r="AE347" s="40"/>
      <c r="AT347" s="18" t="s">
        <v>168</v>
      </c>
      <c r="AU347" s="18" t="s">
        <v>99</v>
      </c>
    </row>
    <row r="348" s="12" customFormat="1" ht="22.8" customHeight="1">
      <c r="A348" s="12"/>
      <c r="B348" s="212"/>
      <c r="C348" s="213"/>
      <c r="D348" s="214" t="s">
        <v>90</v>
      </c>
      <c r="E348" s="226" t="s">
        <v>431</v>
      </c>
      <c r="F348" s="226" t="s">
        <v>432</v>
      </c>
      <c r="G348" s="213"/>
      <c r="H348" s="213"/>
      <c r="I348" s="216"/>
      <c r="J348" s="227">
        <f>BK348</f>
        <v>0</v>
      </c>
      <c r="K348" s="213"/>
      <c r="L348" s="218"/>
      <c r="M348" s="219"/>
      <c r="N348" s="220"/>
      <c r="O348" s="220"/>
      <c r="P348" s="221">
        <f>SUM(P349:P404)</f>
        <v>0</v>
      </c>
      <c r="Q348" s="220"/>
      <c r="R348" s="221">
        <f>SUM(R349:R404)</f>
        <v>0</v>
      </c>
      <c r="S348" s="220"/>
      <c r="T348" s="222">
        <f>SUM(T349:T404)</f>
        <v>3.8925000000000001</v>
      </c>
      <c r="U348" s="12"/>
      <c r="V348" s="12"/>
      <c r="W348" s="12"/>
      <c r="X348" s="12"/>
      <c r="Y348" s="12"/>
      <c r="Z348" s="12"/>
      <c r="AA348" s="12"/>
      <c r="AB348" s="12"/>
      <c r="AC348" s="12"/>
      <c r="AD348" s="12"/>
      <c r="AE348" s="12"/>
      <c r="AR348" s="223" t="s">
        <v>23</v>
      </c>
      <c r="AT348" s="224" t="s">
        <v>90</v>
      </c>
      <c r="AU348" s="224" t="s">
        <v>23</v>
      </c>
      <c r="AY348" s="223" t="s">
        <v>145</v>
      </c>
      <c r="BK348" s="225">
        <f>SUM(BK349:BK404)</f>
        <v>0</v>
      </c>
    </row>
    <row r="349" s="2" customFormat="1" ht="24.15" customHeight="1">
      <c r="A349" s="40"/>
      <c r="B349" s="41"/>
      <c r="C349" s="228" t="s">
        <v>433</v>
      </c>
      <c r="D349" s="228" t="s">
        <v>148</v>
      </c>
      <c r="E349" s="229" t="s">
        <v>434</v>
      </c>
      <c r="F349" s="230" t="s">
        <v>435</v>
      </c>
      <c r="G349" s="231" t="s">
        <v>151</v>
      </c>
      <c r="H349" s="232">
        <v>5.2000000000000002</v>
      </c>
      <c r="I349" s="233"/>
      <c r="J349" s="234">
        <f>ROUND(I349*H349,2)</f>
        <v>0</v>
      </c>
      <c r="K349" s="230" t="s">
        <v>152</v>
      </c>
      <c r="L349" s="46"/>
      <c r="M349" s="235" t="s">
        <v>1</v>
      </c>
      <c r="N349" s="236" t="s">
        <v>56</v>
      </c>
      <c r="O349" s="93"/>
      <c r="P349" s="237">
        <f>O349*H349</f>
        <v>0</v>
      </c>
      <c r="Q349" s="237">
        <v>0</v>
      </c>
      <c r="R349" s="237">
        <f>Q349*H349</f>
        <v>0</v>
      </c>
      <c r="S349" s="237">
        <v>0.29499999999999998</v>
      </c>
      <c r="T349" s="238">
        <f>S349*H349</f>
        <v>1.534</v>
      </c>
      <c r="U349" s="40"/>
      <c r="V349" s="40"/>
      <c r="W349" s="40"/>
      <c r="X349" s="40"/>
      <c r="Y349" s="40"/>
      <c r="Z349" s="40"/>
      <c r="AA349" s="40"/>
      <c r="AB349" s="40"/>
      <c r="AC349" s="40"/>
      <c r="AD349" s="40"/>
      <c r="AE349" s="40"/>
      <c r="AR349" s="239" t="s">
        <v>153</v>
      </c>
      <c r="AT349" s="239" t="s">
        <v>148</v>
      </c>
      <c r="AU349" s="239" t="s">
        <v>99</v>
      </c>
      <c r="AY349" s="18" t="s">
        <v>145</v>
      </c>
      <c r="BE349" s="240">
        <f>IF(N349="základní",J349,0)</f>
        <v>0</v>
      </c>
      <c r="BF349" s="240">
        <f>IF(N349="snížená",J349,0)</f>
        <v>0</v>
      </c>
      <c r="BG349" s="240">
        <f>IF(N349="zákl. přenesená",J349,0)</f>
        <v>0</v>
      </c>
      <c r="BH349" s="240">
        <f>IF(N349="sníž. přenesená",J349,0)</f>
        <v>0</v>
      </c>
      <c r="BI349" s="240">
        <f>IF(N349="nulová",J349,0)</f>
        <v>0</v>
      </c>
      <c r="BJ349" s="18" t="s">
        <v>23</v>
      </c>
      <c r="BK349" s="240">
        <f>ROUND(I349*H349,2)</f>
        <v>0</v>
      </c>
      <c r="BL349" s="18" t="s">
        <v>153</v>
      </c>
      <c r="BM349" s="239" t="s">
        <v>436</v>
      </c>
    </row>
    <row r="350" s="2" customFormat="1">
      <c r="A350" s="40"/>
      <c r="B350" s="41"/>
      <c r="C350" s="42"/>
      <c r="D350" s="241" t="s">
        <v>155</v>
      </c>
      <c r="E350" s="42"/>
      <c r="F350" s="242" t="s">
        <v>437</v>
      </c>
      <c r="G350" s="42"/>
      <c r="H350" s="42"/>
      <c r="I350" s="243"/>
      <c r="J350" s="42"/>
      <c r="K350" s="42"/>
      <c r="L350" s="46"/>
      <c r="M350" s="244"/>
      <c r="N350" s="245"/>
      <c r="O350" s="93"/>
      <c r="P350" s="93"/>
      <c r="Q350" s="93"/>
      <c r="R350" s="93"/>
      <c r="S350" s="93"/>
      <c r="T350" s="94"/>
      <c r="U350" s="40"/>
      <c r="V350" s="40"/>
      <c r="W350" s="40"/>
      <c r="X350" s="40"/>
      <c r="Y350" s="40"/>
      <c r="Z350" s="40"/>
      <c r="AA350" s="40"/>
      <c r="AB350" s="40"/>
      <c r="AC350" s="40"/>
      <c r="AD350" s="40"/>
      <c r="AE350" s="40"/>
      <c r="AT350" s="18" t="s">
        <v>155</v>
      </c>
      <c r="AU350" s="18" t="s">
        <v>99</v>
      </c>
    </row>
    <row r="351" s="2" customFormat="1">
      <c r="A351" s="40"/>
      <c r="B351" s="41"/>
      <c r="C351" s="42"/>
      <c r="D351" s="246" t="s">
        <v>157</v>
      </c>
      <c r="E351" s="42"/>
      <c r="F351" s="247" t="s">
        <v>438</v>
      </c>
      <c r="G351" s="42"/>
      <c r="H351" s="42"/>
      <c r="I351" s="243"/>
      <c r="J351" s="42"/>
      <c r="K351" s="42"/>
      <c r="L351" s="46"/>
      <c r="M351" s="244"/>
      <c r="N351" s="245"/>
      <c r="O351" s="93"/>
      <c r="P351" s="93"/>
      <c r="Q351" s="93"/>
      <c r="R351" s="93"/>
      <c r="S351" s="93"/>
      <c r="T351" s="94"/>
      <c r="U351" s="40"/>
      <c r="V351" s="40"/>
      <c r="W351" s="40"/>
      <c r="X351" s="40"/>
      <c r="Y351" s="40"/>
      <c r="Z351" s="40"/>
      <c r="AA351" s="40"/>
      <c r="AB351" s="40"/>
      <c r="AC351" s="40"/>
      <c r="AD351" s="40"/>
      <c r="AE351" s="40"/>
      <c r="AT351" s="18" t="s">
        <v>157</v>
      </c>
      <c r="AU351" s="18" t="s">
        <v>99</v>
      </c>
    </row>
    <row r="352" s="13" customFormat="1">
      <c r="A352" s="13"/>
      <c r="B352" s="248"/>
      <c r="C352" s="249"/>
      <c r="D352" s="241" t="s">
        <v>159</v>
      </c>
      <c r="E352" s="250" t="s">
        <v>1</v>
      </c>
      <c r="F352" s="251" t="s">
        <v>329</v>
      </c>
      <c r="G352" s="249"/>
      <c r="H352" s="250" t="s">
        <v>1</v>
      </c>
      <c r="I352" s="252"/>
      <c r="J352" s="249"/>
      <c r="K352" s="249"/>
      <c r="L352" s="253"/>
      <c r="M352" s="254"/>
      <c r="N352" s="255"/>
      <c r="O352" s="255"/>
      <c r="P352" s="255"/>
      <c r="Q352" s="255"/>
      <c r="R352" s="255"/>
      <c r="S352" s="255"/>
      <c r="T352" s="256"/>
      <c r="U352" s="13"/>
      <c r="V352" s="13"/>
      <c r="W352" s="13"/>
      <c r="X352" s="13"/>
      <c r="Y352" s="13"/>
      <c r="Z352" s="13"/>
      <c r="AA352" s="13"/>
      <c r="AB352" s="13"/>
      <c r="AC352" s="13"/>
      <c r="AD352" s="13"/>
      <c r="AE352" s="13"/>
      <c r="AT352" s="257" t="s">
        <v>159</v>
      </c>
      <c r="AU352" s="257" t="s">
        <v>99</v>
      </c>
      <c r="AV352" s="13" t="s">
        <v>23</v>
      </c>
      <c r="AW352" s="13" t="s">
        <v>48</v>
      </c>
      <c r="AX352" s="13" t="s">
        <v>91</v>
      </c>
      <c r="AY352" s="257" t="s">
        <v>145</v>
      </c>
    </row>
    <row r="353" s="14" customFormat="1">
      <c r="A353" s="14"/>
      <c r="B353" s="258"/>
      <c r="C353" s="259"/>
      <c r="D353" s="241" t="s">
        <v>159</v>
      </c>
      <c r="E353" s="260" t="s">
        <v>1</v>
      </c>
      <c r="F353" s="261" t="s">
        <v>330</v>
      </c>
      <c r="G353" s="259"/>
      <c r="H353" s="262">
        <v>5.2000000000000002</v>
      </c>
      <c r="I353" s="263"/>
      <c r="J353" s="259"/>
      <c r="K353" s="259"/>
      <c r="L353" s="264"/>
      <c r="M353" s="265"/>
      <c r="N353" s="266"/>
      <c r="O353" s="266"/>
      <c r="P353" s="266"/>
      <c r="Q353" s="266"/>
      <c r="R353" s="266"/>
      <c r="S353" s="266"/>
      <c r="T353" s="267"/>
      <c r="U353" s="14"/>
      <c r="V353" s="14"/>
      <c r="W353" s="14"/>
      <c r="X353" s="14"/>
      <c r="Y353" s="14"/>
      <c r="Z353" s="14"/>
      <c r="AA353" s="14"/>
      <c r="AB353" s="14"/>
      <c r="AC353" s="14"/>
      <c r="AD353" s="14"/>
      <c r="AE353" s="14"/>
      <c r="AT353" s="268" t="s">
        <v>159</v>
      </c>
      <c r="AU353" s="268" t="s">
        <v>99</v>
      </c>
      <c r="AV353" s="14" t="s">
        <v>99</v>
      </c>
      <c r="AW353" s="14" t="s">
        <v>48</v>
      </c>
      <c r="AX353" s="14" t="s">
        <v>91</v>
      </c>
      <c r="AY353" s="268" t="s">
        <v>145</v>
      </c>
    </row>
    <row r="354" s="2" customFormat="1" ht="24.15" customHeight="1">
      <c r="A354" s="40"/>
      <c r="B354" s="41"/>
      <c r="C354" s="228" t="s">
        <v>439</v>
      </c>
      <c r="D354" s="228" t="s">
        <v>148</v>
      </c>
      <c r="E354" s="229" t="s">
        <v>440</v>
      </c>
      <c r="F354" s="230" t="s">
        <v>441</v>
      </c>
      <c r="G354" s="231" t="s">
        <v>151</v>
      </c>
      <c r="H354" s="232">
        <v>5.2000000000000002</v>
      </c>
      <c r="I354" s="233"/>
      <c r="J354" s="234">
        <f>ROUND(I354*H354,2)</f>
        <v>0</v>
      </c>
      <c r="K354" s="230" t="s">
        <v>152</v>
      </c>
      <c r="L354" s="46"/>
      <c r="M354" s="235" t="s">
        <v>1</v>
      </c>
      <c r="N354" s="236" t="s">
        <v>56</v>
      </c>
      <c r="O354" s="93"/>
      <c r="P354" s="237">
        <f>O354*H354</f>
        <v>0</v>
      </c>
      <c r="Q354" s="237">
        <v>0</v>
      </c>
      <c r="R354" s="237">
        <f>Q354*H354</f>
        <v>0</v>
      </c>
      <c r="S354" s="237">
        <v>0</v>
      </c>
      <c r="T354" s="238">
        <f>S354*H354</f>
        <v>0</v>
      </c>
      <c r="U354" s="40"/>
      <c r="V354" s="40"/>
      <c r="W354" s="40"/>
      <c r="X354" s="40"/>
      <c r="Y354" s="40"/>
      <c r="Z354" s="40"/>
      <c r="AA354" s="40"/>
      <c r="AB354" s="40"/>
      <c r="AC354" s="40"/>
      <c r="AD354" s="40"/>
      <c r="AE354" s="40"/>
      <c r="AR354" s="239" t="s">
        <v>153</v>
      </c>
      <c r="AT354" s="239" t="s">
        <v>148</v>
      </c>
      <c r="AU354" s="239" t="s">
        <v>99</v>
      </c>
      <c r="AY354" s="18" t="s">
        <v>145</v>
      </c>
      <c r="BE354" s="240">
        <f>IF(N354="základní",J354,0)</f>
        <v>0</v>
      </c>
      <c r="BF354" s="240">
        <f>IF(N354="snížená",J354,0)</f>
        <v>0</v>
      </c>
      <c r="BG354" s="240">
        <f>IF(N354="zákl. přenesená",J354,0)</f>
        <v>0</v>
      </c>
      <c r="BH354" s="240">
        <f>IF(N354="sníž. přenesená",J354,0)</f>
        <v>0</v>
      </c>
      <c r="BI354" s="240">
        <f>IF(N354="nulová",J354,0)</f>
        <v>0</v>
      </c>
      <c r="BJ354" s="18" t="s">
        <v>23</v>
      </c>
      <c r="BK354" s="240">
        <f>ROUND(I354*H354,2)</f>
        <v>0</v>
      </c>
      <c r="BL354" s="18" t="s">
        <v>153</v>
      </c>
      <c r="BM354" s="239" t="s">
        <v>442</v>
      </c>
    </row>
    <row r="355" s="2" customFormat="1">
      <c r="A355" s="40"/>
      <c r="B355" s="41"/>
      <c r="C355" s="42"/>
      <c r="D355" s="241" t="s">
        <v>155</v>
      </c>
      <c r="E355" s="42"/>
      <c r="F355" s="242" t="s">
        <v>443</v>
      </c>
      <c r="G355" s="42"/>
      <c r="H355" s="42"/>
      <c r="I355" s="243"/>
      <c r="J355" s="42"/>
      <c r="K355" s="42"/>
      <c r="L355" s="46"/>
      <c r="M355" s="244"/>
      <c r="N355" s="245"/>
      <c r="O355" s="93"/>
      <c r="P355" s="93"/>
      <c r="Q355" s="93"/>
      <c r="R355" s="93"/>
      <c r="S355" s="93"/>
      <c r="T355" s="94"/>
      <c r="U355" s="40"/>
      <c r="V355" s="40"/>
      <c r="W355" s="40"/>
      <c r="X355" s="40"/>
      <c r="Y355" s="40"/>
      <c r="Z355" s="40"/>
      <c r="AA355" s="40"/>
      <c r="AB355" s="40"/>
      <c r="AC355" s="40"/>
      <c r="AD355" s="40"/>
      <c r="AE355" s="40"/>
      <c r="AT355" s="18" t="s">
        <v>155</v>
      </c>
      <c r="AU355" s="18" t="s">
        <v>99</v>
      </c>
    </row>
    <row r="356" s="2" customFormat="1">
      <c r="A356" s="40"/>
      <c r="B356" s="41"/>
      <c r="C356" s="42"/>
      <c r="D356" s="246" t="s">
        <v>157</v>
      </c>
      <c r="E356" s="42"/>
      <c r="F356" s="247" t="s">
        <v>444</v>
      </c>
      <c r="G356" s="42"/>
      <c r="H356" s="42"/>
      <c r="I356" s="243"/>
      <c r="J356" s="42"/>
      <c r="K356" s="42"/>
      <c r="L356" s="46"/>
      <c r="M356" s="244"/>
      <c r="N356" s="245"/>
      <c r="O356" s="93"/>
      <c r="P356" s="93"/>
      <c r="Q356" s="93"/>
      <c r="R356" s="93"/>
      <c r="S356" s="93"/>
      <c r="T356" s="94"/>
      <c r="U356" s="40"/>
      <c r="V356" s="40"/>
      <c r="W356" s="40"/>
      <c r="X356" s="40"/>
      <c r="Y356" s="40"/>
      <c r="Z356" s="40"/>
      <c r="AA356" s="40"/>
      <c r="AB356" s="40"/>
      <c r="AC356" s="40"/>
      <c r="AD356" s="40"/>
      <c r="AE356" s="40"/>
      <c r="AT356" s="18" t="s">
        <v>157</v>
      </c>
      <c r="AU356" s="18" t="s">
        <v>99</v>
      </c>
    </row>
    <row r="357" s="2" customFormat="1">
      <c r="A357" s="40"/>
      <c r="B357" s="41"/>
      <c r="C357" s="42"/>
      <c r="D357" s="241" t="s">
        <v>168</v>
      </c>
      <c r="E357" s="42"/>
      <c r="F357" s="269" t="s">
        <v>445</v>
      </c>
      <c r="G357" s="42"/>
      <c r="H357" s="42"/>
      <c r="I357" s="243"/>
      <c r="J357" s="42"/>
      <c r="K357" s="42"/>
      <c r="L357" s="46"/>
      <c r="M357" s="244"/>
      <c r="N357" s="245"/>
      <c r="O357" s="93"/>
      <c r="P357" s="93"/>
      <c r="Q357" s="93"/>
      <c r="R357" s="93"/>
      <c r="S357" s="93"/>
      <c r="T357" s="94"/>
      <c r="U357" s="40"/>
      <c r="V357" s="40"/>
      <c r="W357" s="40"/>
      <c r="X357" s="40"/>
      <c r="Y357" s="40"/>
      <c r="Z357" s="40"/>
      <c r="AA357" s="40"/>
      <c r="AB357" s="40"/>
      <c r="AC357" s="40"/>
      <c r="AD357" s="40"/>
      <c r="AE357" s="40"/>
      <c r="AT357" s="18" t="s">
        <v>168</v>
      </c>
      <c r="AU357" s="18" t="s">
        <v>99</v>
      </c>
    </row>
    <row r="358" s="13" customFormat="1">
      <c r="A358" s="13"/>
      <c r="B358" s="248"/>
      <c r="C358" s="249"/>
      <c r="D358" s="241" t="s">
        <v>159</v>
      </c>
      <c r="E358" s="250" t="s">
        <v>1</v>
      </c>
      <c r="F358" s="251" t="s">
        <v>329</v>
      </c>
      <c r="G358" s="249"/>
      <c r="H358" s="250" t="s">
        <v>1</v>
      </c>
      <c r="I358" s="252"/>
      <c r="J358" s="249"/>
      <c r="K358" s="249"/>
      <c r="L358" s="253"/>
      <c r="M358" s="254"/>
      <c r="N358" s="255"/>
      <c r="O358" s="255"/>
      <c r="P358" s="255"/>
      <c r="Q358" s="255"/>
      <c r="R358" s="255"/>
      <c r="S358" s="255"/>
      <c r="T358" s="256"/>
      <c r="U358" s="13"/>
      <c r="V358" s="13"/>
      <c r="W358" s="13"/>
      <c r="X358" s="13"/>
      <c r="Y358" s="13"/>
      <c r="Z358" s="13"/>
      <c r="AA358" s="13"/>
      <c r="AB358" s="13"/>
      <c r="AC358" s="13"/>
      <c r="AD358" s="13"/>
      <c r="AE358" s="13"/>
      <c r="AT358" s="257" t="s">
        <v>159</v>
      </c>
      <c r="AU358" s="257" t="s">
        <v>99</v>
      </c>
      <c r="AV358" s="13" t="s">
        <v>23</v>
      </c>
      <c r="AW358" s="13" t="s">
        <v>48</v>
      </c>
      <c r="AX358" s="13" t="s">
        <v>91</v>
      </c>
      <c r="AY358" s="257" t="s">
        <v>145</v>
      </c>
    </row>
    <row r="359" s="14" customFormat="1">
      <c r="A359" s="14"/>
      <c r="B359" s="258"/>
      <c r="C359" s="259"/>
      <c r="D359" s="241" t="s">
        <v>159</v>
      </c>
      <c r="E359" s="260" t="s">
        <v>1</v>
      </c>
      <c r="F359" s="261" t="s">
        <v>330</v>
      </c>
      <c r="G359" s="259"/>
      <c r="H359" s="262">
        <v>5.2000000000000002</v>
      </c>
      <c r="I359" s="263"/>
      <c r="J359" s="259"/>
      <c r="K359" s="259"/>
      <c r="L359" s="264"/>
      <c r="M359" s="265"/>
      <c r="N359" s="266"/>
      <c r="O359" s="266"/>
      <c r="P359" s="266"/>
      <c r="Q359" s="266"/>
      <c r="R359" s="266"/>
      <c r="S359" s="266"/>
      <c r="T359" s="267"/>
      <c r="U359" s="14"/>
      <c r="V359" s="14"/>
      <c r="W359" s="14"/>
      <c r="X359" s="14"/>
      <c r="Y359" s="14"/>
      <c r="Z359" s="14"/>
      <c r="AA359" s="14"/>
      <c r="AB359" s="14"/>
      <c r="AC359" s="14"/>
      <c r="AD359" s="14"/>
      <c r="AE359" s="14"/>
      <c r="AT359" s="268" t="s">
        <v>159</v>
      </c>
      <c r="AU359" s="268" t="s">
        <v>99</v>
      </c>
      <c r="AV359" s="14" t="s">
        <v>99</v>
      </c>
      <c r="AW359" s="14" t="s">
        <v>48</v>
      </c>
      <c r="AX359" s="14" t="s">
        <v>91</v>
      </c>
      <c r="AY359" s="268" t="s">
        <v>145</v>
      </c>
    </row>
    <row r="360" s="2" customFormat="1" ht="16.5" customHeight="1">
      <c r="A360" s="40"/>
      <c r="B360" s="41"/>
      <c r="C360" s="228" t="s">
        <v>446</v>
      </c>
      <c r="D360" s="228" t="s">
        <v>148</v>
      </c>
      <c r="E360" s="229" t="s">
        <v>447</v>
      </c>
      <c r="F360" s="230" t="s">
        <v>448</v>
      </c>
      <c r="G360" s="231" t="s">
        <v>348</v>
      </c>
      <c r="H360" s="232">
        <v>8.9000000000000004</v>
      </c>
      <c r="I360" s="233"/>
      <c r="J360" s="234">
        <f>ROUND(I360*H360,2)</f>
        <v>0</v>
      </c>
      <c r="K360" s="230" t="s">
        <v>152</v>
      </c>
      <c r="L360" s="46"/>
      <c r="M360" s="235" t="s">
        <v>1</v>
      </c>
      <c r="N360" s="236" t="s">
        <v>56</v>
      </c>
      <c r="O360" s="93"/>
      <c r="P360" s="237">
        <f>O360*H360</f>
        <v>0</v>
      </c>
      <c r="Q360" s="237">
        <v>0</v>
      </c>
      <c r="R360" s="237">
        <f>Q360*H360</f>
        <v>0</v>
      </c>
      <c r="S360" s="237">
        <v>0.20499999999999999</v>
      </c>
      <c r="T360" s="238">
        <f>S360*H360</f>
        <v>1.8245</v>
      </c>
      <c r="U360" s="40"/>
      <c r="V360" s="40"/>
      <c r="W360" s="40"/>
      <c r="X360" s="40"/>
      <c r="Y360" s="40"/>
      <c r="Z360" s="40"/>
      <c r="AA360" s="40"/>
      <c r="AB360" s="40"/>
      <c r="AC360" s="40"/>
      <c r="AD360" s="40"/>
      <c r="AE360" s="40"/>
      <c r="AR360" s="239" t="s">
        <v>153</v>
      </c>
      <c r="AT360" s="239" t="s">
        <v>148</v>
      </c>
      <c r="AU360" s="239" t="s">
        <v>99</v>
      </c>
      <c r="AY360" s="18" t="s">
        <v>145</v>
      </c>
      <c r="BE360" s="240">
        <f>IF(N360="základní",J360,0)</f>
        <v>0</v>
      </c>
      <c r="BF360" s="240">
        <f>IF(N360="snížená",J360,0)</f>
        <v>0</v>
      </c>
      <c r="BG360" s="240">
        <f>IF(N360="zákl. přenesená",J360,0)</f>
        <v>0</v>
      </c>
      <c r="BH360" s="240">
        <f>IF(N360="sníž. přenesená",J360,0)</f>
        <v>0</v>
      </c>
      <c r="BI360" s="240">
        <f>IF(N360="nulová",J360,0)</f>
        <v>0</v>
      </c>
      <c r="BJ360" s="18" t="s">
        <v>23</v>
      </c>
      <c r="BK360" s="240">
        <f>ROUND(I360*H360,2)</f>
        <v>0</v>
      </c>
      <c r="BL360" s="18" t="s">
        <v>153</v>
      </c>
      <c r="BM360" s="239" t="s">
        <v>449</v>
      </c>
    </row>
    <row r="361" s="2" customFormat="1">
      <c r="A361" s="40"/>
      <c r="B361" s="41"/>
      <c r="C361" s="42"/>
      <c r="D361" s="241" t="s">
        <v>155</v>
      </c>
      <c r="E361" s="42"/>
      <c r="F361" s="242" t="s">
        <v>450</v>
      </c>
      <c r="G361" s="42"/>
      <c r="H361" s="42"/>
      <c r="I361" s="243"/>
      <c r="J361" s="42"/>
      <c r="K361" s="42"/>
      <c r="L361" s="46"/>
      <c r="M361" s="244"/>
      <c r="N361" s="245"/>
      <c r="O361" s="93"/>
      <c r="P361" s="93"/>
      <c r="Q361" s="93"/>
      <c r="R361" s="93"/>
      <c r="S361" s="93"/>
      <c r="T361" s="94"/>
      <c r="U361" s="40"/>
      <c r="V361" s="40"/>
      <c r="W361" s="40"/>
      <c r="X361" s="40"/>
      <c r="Y361" s="40"/>
      <c r="Z361" s="40"/>
      <c r="AA361" s="40"/>
      <c r="AB361" s="40"/>
      <c r="AC361" s="40"/>
      <c r="AD361" s="40"/>
      <c r="AE361" s="40"/>
      <c r="AT361" s="18" t="s">
        <v>155</v>
      </c>
      <c r="AU361" s="18" t="s">
        <v>99</v>
      </c>
    </row>
    <row r="362" s="2" customFormat="1">
      <c r="A362" s="40"/>
      <c r="B362" s="41"/>
      <c r="C362" s="42"/>
      <c r="D362" s="246" t="s">
        <v>157</v>
      </c>
      <c r="E362" s="42"/>
      <c r="F362" s="247" t="s">
        <v>451</v>
      </c>
      <c r="G362" s="42"/>
      <c r="H362" s="42"/>
      <c r="I362" s="243"/>
      <c r="J362" s="42"/>
      <c r="K362" s="42"/>
      <c r="L362" s="46"/>
      <c r="M362" s="244"/>
      <c r="N362" s="245"/>
      <c r="O362" s="93"/>
      <c r="P362" s="93"/>
      <c r="Q362" s="93"/>
      <c r="R362" s="93"/>
      <c r="S362" s="93"/>
      <c r="T362" s="94"/>
      <c r="U362" s="40"/>
      <c r="V362" s="40"/>
      <c r="W362" s="40"/>
      <c r="X362" s="40"/>
      <c r="Y362" s="40"/>
      <c r="Z362" s="40"/>
      <c r="AA362" s="40"/>
      <c r="AB362" s="40"/>
      <c r="AC362" s="40"/>
      <c r="AD362" s="40"/>
      <c r="AE362" s="40"/>
      <c r="AT362" s="18" t="s">
        <v>157</v>
      </c>
      <c r="AU362" s="18" t="s">
        <v>99</v>
      </c>
    </row>
    <row r="363" s="2" customFormat="1">
      <c r="A363" s="40"/>
      <c r="B363" s="41"/>
      <c r="C363" s="42"/>
      <c r="D363" s="241" t="s">
        <v>168</v>
      </c>
      <c r="E363" s="42"/>
      <c r="F363" s="269" t="s">
        <v>452</v>
      </c>
      <c r="G363" s="42"/>
      <c r="H363" s="42"/>
      <c r="I363" s="243"/>
      <c r="J363" s="42"/>
      <c r="K363" s="42"/>
      <c r="L363" s="46"/>
      <c r="M363" s="244"/>
      <c r="N363" s="245"/>
      <c r="O363" s="93"/>
      <c r="P363" s="93"/>
      <c r="Q363" s="93"/>
      <c r="R363" s="93"/>
      <c r="S363" s="93"/>
      <c r="T363" s="94"/>
      <c r="U363" s="40"/>
      <c r="V363" s="40"/>
      <c r="W363" s="40"/>
      <c r="X363" s="40"/>
      <c r="Y363" s="40"/>
      <c r="Z363" s="40"/>
      <c r="AA363" s="40"/>
      <c r="AB363" s="40"/>
      <c r="AC363" s="40"/>
      <c r="AD363" s="40"/>
      <c r="AE363" s="40"/>
      <c r="AT363" s="18" t="s">
        <v>168</v>
      </c>
      <c r="AU363" s="18" t="s">
        <v>99</v>
      </c>
    </row>
    <row r="364" s="13" customFormat="1">
      <c r="A364" s="13"/>
      <c r="B364" s="248"/>
      <c r="C364" s="249"/>
      <c r="D364" s="241" t="s">
        <v>159</v>
      </c>
      <c r="E364" s="250" t="s">
        <v>1</v>
      </c>
      <c r="F364" s="251" t="s">
        <v>453</v>
      </c>
      <c r="G364" s="249"/>
      <c r="H364" s="250" t="s">
        <v>1</v>
      </c>
      <c r="I364" s="252"/>
      <c r="J364" s="249"/>
      <c r="K364" s="249"/>
      <c r="L364" s="253"/>
      <c r="M364" s="254"/>
      <c r="N364" s="255"/>
      <c r="O364" s="255"/>
      <c r="P364" s="255"/>
      <c r="Q364" s="255"/>
      <c r="R364" s="255"/>
      <c r="S364" s="255"/>
      <c r="T364" s="256"/>
      <c r="U364" s="13"/>
      <c r="V364" s="13"/>
      <c r="W364" s="13"/>
      <c r="X364" s="13"/>
      <c r="Y364" s="13"/>
      <c r="Z364" s="13"/>
      <c r="AA364" s="13"/>
      <c r="AB364" s="13"/>
      <c r="AC364" s="13"/>
      <c r="AD364" s="13"/>
      <c r="AE364" s="13"/>
      <c r="AT364" s="257" t="s">
        <v>159</v>
      </c>
      <c r="AU364" s="257" t="s">
        <v>99</v>
      </c>
      <c r="AV364" s="13" t="s">
        <v>23</v>
      </c>
      <c r="AW364" s="13" t="s">
        <v>48</v>
      </c>
      <c r="AX364" s="13" t="s">
        <v>91</v>
      </c>
      <c r="AY364" s="257" t="s">
        <v>145</v>
      </c>
    </row>
    <row r="365" s="14" customFormat="1">
      <c r="A365" s="14"/>
      <c r="B365" s="258"/>
      <c r="C365" s="259"/>
      <c r="D365" s="241" t="s">
        <v>159</v>
      </c>
      <c r="E365" s="260" t="s">
        <v>1</v>
      </c>
      <c r="F365" s="261" t="s">
        <v>454</v>
      </c>
      <c r="G365" s="259"/>
      <c r="H365" s="262">
        <v>8.9000000000000004</v>
      </c>
      <c r="I365" s="263"/>
      <c r="J365" s="259"/>
      <c r="K365" s="259"/>
      <c r="L365" s="264"/>
      <c r="M365" s="265"/>
      <c r="N365" s="266"/>
      <c r="O365" s="266"/>
      <c r="P365" s="266"/>
      <c r="Q365" s="266"/>
      <c r="R365" s="266"/>
      <c r="S365" s="266"/>
      <c r="T365" s="267"/>
      <c r="U365" s="14"/>
      <c r="V365" s="14"/>
      <c r="W365" s="14"/>
      <c r="X365" s="14"/>
      <c r="Y365" s="14"/>
      <c r="Z365" s="14"/>
      <c r="AA365" s="14"/>
      <c r="AB365" s="14"/>
      <c r="AC365" s="14"/>
      <c r="AD365" s="14"/>
      <c r="AE365" s="14"/>
      <c r="AT365" s="268" t="s">
        <v>159</v>
      </c>
      <c r="AU365" s="268" t="s">
        <v>99</v>
      </c>
      <c r="AV365" s="14" t="s">
        <v>99</v>
      </c>
      <c r="AW365" s="14" t="s">
        <v>48</v>
      </c>
      <c r="AX365" s="14" t="s">
        <v>91</v>
      </c>
      <c r="AY365" s="268" t="s">
        <v>145</v>
      </c>
    </row>
    <row r="366" s="2" customFormat="1" ht="24.15" customHeight="1">
      <c r="A366" s="40"/>
      <c r="B366" s="41"/>
      <c r="C366" s="228" t="s">
        <v>455</v>
      </c>
      <c r="D366" s="228" t="s">
        <v>148</v>
      </c>
      <c r="E366" s="229" t="s">
        <v>456</v>
      </c>
      <c r="F366" s="230" t="s">
        <v>457</v>
      </c>
      <c r="G366" s="231" t="s">
        <v>151</v>
      </c>
      <c r="H366" s="232">
        <v>2.2250000000000001</v>
      </c>
      <c r="I366" s="233"/>
      <c r="J366" s="234">
        <f>ROUND(I366*H366,2)</f>
        <v>0</v>
      </c>
      <c r="K366" s="230" t="s">
        <v>152</v>
      </c>
      <c r="L366" s="46"/>
      <c r="M366" s="235" t="s">
        <v>1</v>
      </c>
      <c r="N366" s="236" t="s">
        <v>56</v>
      </c>
      <c r="O366" s="93"/>
      <c r="P366" s="237">
        <f>O366*H366</f>
        <v>0</v>
      </c>
      <c r="Q366" s="237">
        <v>0</v>
      </c>
      <c r="R366" s="237">
        <f>Q366*H366</f>
        <v>0</v>
      </c>
      <c r="S366" s="237">
        <v>0.23999999999999999</v>
      </c>
      <c r="T366" s="238">
        <f>S366*H366</f>
        <v>0.53400000000000003</v>
      </c>
      <c r="U366" s="40"/>
      <c r="V366" s="40"/>
      <c r="W366" s="40"/>
      <c r="X366" s="40"/>
      <c r="Y366" s="40"/>
      <c r="Z366" s="40"/>
      <c r="AA366" s="40"/>
      <c r="AB366" s="40"/>
      <c r="AC366" s="40"/>
      <c r="AD366" s="40"/>
      <c r="AE366" s="40"/>
      <c r="AR366" s="239" t="s">
        <v>153</v>
      </c>
      <c r="AT366" s="239" t="s">
        <v>148</v>
      </c>
      <c r="AU366" s="239" t="s">
        <v>99</v>
      </c>
      <c r="AY366" s="18" t="s">
        <v>145</v>
      </c>
      <c r="BE366" s="240">
        <f>IF(N366="základní",J366,0)</f>
        <v>0</v>
      </c>
      <c r="BF366" s="240">
        <f>IF(N366="snížená",J366,0)</f>
        <v>0</v>
      </c>
      <c r="BG366" s="240">
        <f>IF(N366="zákl. přenesená",J366,0)</f>
        <v>0</v>
      </c>
      <c r="BH366" s="240">
        <f>IF(N366="sníž. přenesená",J366,0)</f>
        <v>0</v>
      </c>
      <c r="BI366" s="240">
        <f>IF(N366="nulová",J366,0)</f>
        <v>0</v>
      </c>
      <c r="BJ366" s="18" t="s">
        <v>23</v>
      </c>
      <c r="BK366" s="240">
        <f>ROUND(I366*H366,2)</f>
        <v>0</v>
      </c>
      <c r="BL366" s="18" t="s">
        <v>153</v>
      </c>
      <c r="BM366" s="239" t="s">
        <v>458</v>
      </c>
    </row>
    <row r="367" s="2" customFormat="1">
      <c r="A367" s="40"/>
      <c r="B367" s="41"/>
      <c r="C367" s="42"/>
      <c r="D367" s="241" t="s">
        <v>155</v>
      </c>
      <c r="E367" s="42"/>
      <c r="F367" s="242" t="s">
        <v>459</v>
      </c>
      <c r="G367" s="42"/>
      <c r="H367" s="42"/>
      <c r="I367" s="243"/>
      <c r="J367" s="42"/>
      <c r="K367" s="42"/>
      <c r="L367" s="46"/>
      <c r="M367" s="244"/>
      <c r="N367" s="245"/>
      <c r="O367" s="93"/>
      <c r="P367" s="93"/>
      <c r="Q367" s="93"/>
      <c r="R367" s="93"/>
      <c r="S367" s="93"/>
      <c r="T367" s="94"/>
      <c r="U367" s="40"/>
      <c r="V367" s="40"/>
      <c r="W367" s="40"/>
      <c r="X367" s="40"/>
      <c r="Y367" s="40"/>
      <c r="Z367" s="40"/>
      <c r="AA367" s="40"/>
      <c r="AB367" s="40"/>
      <c r="AC367" s="40"/>
      <c r="AD367" s="40"/>
      <c r="AE367" s="40"/>
      <c r="AT367" s="18" t="s">
        <v>155</v>
      </c>
      <c r="AU367" s="18" t="s">
        <v>99</v>
      </c>
    </row>
    <row r="368" s="2" customFormat="1">
      <c r="A368" s="40"/>
      <c r="B368" s="41"/>
      <c r="C368" s="42"/>
      <c r="D368" s="246" t="s">
        <v>157</v>
      </c>
      <c r="E368" s="42"/>
      <c r="F368" s="247" t="s">
        <v>460</v>
      </c>
      <c r="G368" s="42"/>
      <c r="H368" s="42"/>
      <c r="I368" s="243"/>
      <c r="J368" s="42"/>
      <c r="K368" s="42"/>
      <c r="L368" s="46"/>
      <c r="M368" s="244"/>
      <c r="N368" s="245"/>
      <c r="O368" s="93"/>
      <c r="P368" s="93"/>
      <c r="Q368" s="93"/>
      <c r="R368" s="93"/>
      <c r="S368" s="93"/>
      <c r="T368" s="94"/>
      <c r="U368" s="40"/>
      <c r="V368" s="40"/>
      <c r="W368" s="40"/>
      <c r="X368" s="40"/>
      <c r="Y368" s="40"/>
      <c r="Z368" s="40"/>
      <c r="AA368" s="40"/>
      <c r="AB368" s="40"/>
      <c r="AC368" s="40"/>
      <c r="AD368" s="40"/>
      <c r="AE368" s="40"/>
      <c r="AT368" s="18" t="s">
        <v>157</v>
      </c>
      <c r="AU368" s="18" t="s">
        <v>99</v>
      </c>
    </row>
    <row r="369" s="2" customFormat="1">
      <c r="A369" s="40"/>
      <c r="B369" s="41"/>
      <c r="C369" s="42"/>
      <c r="D369" s="241" t="s">
        <v>168</v>
      </c>
      <c r="E369" s="42"/>
      <c r="F369" s="269" t="s">
        <v>461</v>
      </c>
      <c r="G369" s="42"/>
      <c r="H369" s="42"/>
      <c r="I369" s="243"/>
      <c r="J369" s="42"/>
      <c r="K369" s="42"/>
      <c r="L369" s="46"/>
      <c r="M369" s="244"/>
      <c r="N369" s="245"/>
      <c r="O369" s="93"/>
      <c r="P369" s="93"/>
      <c r="Q369" s="93"/>
      <c r="R369" s="93"/>
      <c r="S369" s="93"/>
      <c r="T369" s="94"/>
      <c r="U369" s="40"/>
      <c r="V369" s="40"/>
      <c r="W369" s="40"/>
      <c r="X369" s="40"/>
      <c r="Y369" s="40"/>
      <c r="Z369" s="40"/>
      <c r="AA369" s="40"/>
      <c r="AB369" s="40"/>
      <c r="AC369" s="40"/>
      <c r="AD369" s="40"/>
      <c r="AE369" s="40"/>
      <c r="AT369" s="18" t="s">
        <v>168</v>
      </c>
      <c r="AU369" s="18" t="s">
        <v>99</v>
      </c>
    </row>
    <row r="370" s="13" customFormat="1">
      <c r="A370" s="13"/>
      <c r="B370" s="248"/>
      <c r="C370" s="249"/>
      <c r="D370" s="241" t="s">
        <v>159</v>
      </c>
      <c r="E370" s="250" t="s">
        <v>1</v>
      </c>
      <c r="F370" s="251" t="s">
        <v>453</v>
      </c>
      <c r="G370" s="249"/>
      <c r="H370" s="250" t="s">
        <v>1</v>
      </c>
      <c r="I370" s="252"/>
      <c r="J370" s="249"/>
      <c r="K370" s="249"/>
      <c r="L370" s="253"/>
      <c r="M370" s="254"/>
      <c r="N370" s="255"/>
      <c r="O370" s="255"/>
      <c r="P370" s="255"/>
      <c r="Q370" s="255"/>
      <c r="R370" s="255"/>
      <c r="S370" s="255"/>
      <c r="T370" s="256"/>
      <c r="U370" s="13"/>
      <c r="V370" s="13"/>
      <c r="W370" s="13"/>
      <c r="X370" s="13"/>
      <c r="Y370" s="13"/>
      <c r="Z370" s="13"/>
      <c r="AA370" s="13"/>
      <c r="AB370" s="13"/>
      <c r="AC370" s="13"/>
      <c r="AD370" s="13"/>
      <c r="AE370" s="13"/>
      <c r="AT370" s="257" t="s">
        <v>159</v>
      </c>
      <c r="AU370" s="257" t="s">
        <v>99</v>
      </c>
      <c r="AV370" s="13" t="s">
        <v>23</v>
      </c>
      <c r="AW370" s="13" t="s">
        <v>48</v>
      </c>
      <c r="AX370" s="13" t="s">
        <v>91</v>
      </c>
      <c r="AY370" s="257" t="s">
        <v>145</v>
      </c>
    </row>
    <row r="371" s="14" customFormat="1">
      <c r="A371" s="14"/>
      <c r="B371" s="258"/>
      <c r="C371" s="259"/>
      <c r="D371" s="241" t="s">
        <v>159</v>
      </c>
      <c r="E371" s="260" t="s">
        <v>1</v>
      </c>
      <c r="F371" s="261" t="s">
        <v>462</v>
      </c>
      <c r="G371" s="259"/>
      <c r="H371" s="262">
        <v>2.2250000000000001</v>
      </c>
      <c r="I371" s="263"/>
      <c r="J371" s="259"/>
      <c r="K371" s="259"/>
      <c r="L371" s="264"/>
      <c r="M371" s="265"/>
      <c r="N371" s="266"/>
      <c r="O371" s="266"/>
      <c r="P371" s="266"/>
      <c r="Q371" s="266"/>
      <c r="R371" s="266"/>
      <c r="S371" s="266"/>
      <c r="T371" s="267"/>
      <c r="U371" s="14"/>
      <c r="V371" s="14"/>
      <c r="W371" s="14"/>
      <c r="X371" s="14"/>
      <c r="Y371" s="14"/>
      <c r="Z371" s="14"/>
      <c r="AA371" s="14"/>
      <c r="AB371" s="14"/>
      <c r="AC371" s="14"/>
      <c r="AD371" s="14"/>
      <c r="AE371" s="14"/>
      <c r="AT371" s="268" t="s">
        <v>159</v>
      </c>
      <c r="AU371" s="268" t="s">
        <v>99</v>
      </c>
      <c r="AV371" s="14" t="s">
        <v>99</v>
      </c>
      <c r="AW371" s="14" t="s">
        <v>48</v>
      </c>
      <c r="AX371" s="14" t="s">
        <v>91</v>
      </c>
      <c r="AY371" s="268" t="s">
        <v>145</v>
      </c>
    </row>
    <row r="372" s="2" customFormat="1" ht="24.15" customHeight="1">
      <c r="A372" s="40"/>
      <c r="B372" s="41"/>
      <c r="C372" s="228" t="s">
        <v>463</v>
      </c>
      <c r="D372" s="228" t="s">
        <v>148</v>
      </c>
      <c r="E372" s="229" t="s">
        <v>374</v>
      </c>
      <c r="F372" s="230" t="s">
        <v>375</v>
      </c>
      <c r="G372" s="231" t="s">
        <v>215</v>
      </c>
      <c r="H372" s="232">
        <v>2.359</v>
      </c>
      <c r="I372" s="233"/>
      <c r="J372" s="234">
        <f>ROUND(I372*H372,2)</f>
        <v>0</v>
      </c>
      <c r="K372" s="230" t="s">
        <v>152</v>
      </c>
      <c r="L372" s="46"/>
      <c r="M372" s="235" t="s">
        <v>1</v>
      </c>
      <c r="N372" s="236" t="s">
        <v>56</v>
      </c>
      <c r="O372" s="93"/>
      <c r="P372" s="237">
        <f>O372*H372</f>
        <v>0</v>
      </c>
      <c r="Q372" s="237">
        <v>0</v>
      </c>
      <c r="R372" s="237">
        <f>Q372*H372</f>
        <v>0</v>
      </c>
      <c r="S372" s="237">
        <v>0</v>
      </c>
      <c r="T372" s="238">
        <f>S372*H372</f>
        <v>0</v>
      </c>
      <c r="U372" s="40"/>
      <c r="V372" s="40"/>
      <c r="W372" s="40"/>
      <c r="X372" s="40"/>
      <c r="Y372" s="40"/>
      <c r="Z372" s="40"/>
      <c r="AA372" s="40"/>
      <c r="AB372" s="40"/>
      <c r="AC372" s="40"/>
      <c r="AD372" s="40"/>
      <c r="AE372" s="40"/>
      <c r="AR372" s="239" t="s">
        <v>153</v>
      </c>
      <c r="AT372" s="239" t="s">
        <v>148</v>
      </c>
      <c r="AU372" s="239" t="s">
        <v>99</v>
      </c>
      <c r="AY372" s="18" t="s">
        <v>145</v>
      </c>
      <c r="BE372" s="240">
        <f>IF(N372="základní",J372,0)</f>
        <v>0</v>
      </c>
      <c r="BF372" s="240">
        <f>IF(N372="snížená",J372,0)</f>
        <v>0</v>
      </c>
      <c r="BG372" s="240">
        <f>IF(N372="zákl. přenesená",J372,0)</f>
        <v>0</v>
      </c>
      <c r="BH372" s="240">
        <f>IF(N372="sníž. přenesená",J372,0)</f>
        <v>0</v>
      </c>
      <c r="BI372" s="240">
        <f>IF(N372="nulová",J372,0)</f>
        <v>0</v>
      </c>
      <c r="BJ372" s="18" t="s">
        <v>23</v>
      </c>
      <c r="BK372" s="240">
        <f>ROUND(I372*H372,2)</f>
        <v>0</v>
      </c>
      <c r="BL372" s="18" t="s">
        <v>153</v>
      </c>
      <c r="BM372" s="239" t="s">
        <v>464</v>
      </c>
    </row>
    <row r="373" s="2" customFormat="1">
      <c r="A373" s="40"/>
      <c r="B373" s="41"/>
      <c r="C373" s="42"/>
      <c r="D373" s="241" t="s">
        <v>155</v>
      </c>
      <c r="E373" s="42"/>
      <c r="F373" s="242" t="s">
        <v>377</v>
      </c>
      <c r="G373" s="42"/>
      <c r="H373" s="42"/>
      <c r="I373" s="243"/>
      <c r="J373" s="42"/>
      <c r="K373" s="42"/>
      <c r="L373" s="46"/>
      <c r="M373" s="244"/>
      <c r="N373" s="245"/>
      <c r="O373" s="93"/>
      <c r="P373" s="93"/>
      <c r="Q373" s="93"/>
      <c r="R373" s="93"/>
      <c r="S373" s="93"/>
      <c r="T373" s="94"/>
      <c r="U373" s="40"/>
      <c r="V373" s="40"/>
      <c r="W373" s="40"/>
      <c r="X373" s="40"/>
      <c r="Y373" s="40"/>
      <c r="Z373" s="40"/>
      <c r="AA373" s="40"/>
      <c r="AB373" s="40"/>
      <c r="AC373" s="40"/>
      <c r="AD373" s="40"/>
      <c r="AE373" s="40"/>
      <c r="AT373" s="18" t="s">
        <v>155</v>
      </c>
      <c r="AU373" s="18" t="s">
        <v>99</v>
      </c>
    </row>
    <row r="374" s="2" customFormat="1">
      <c r="A374" s="40"/>
      <c r="B374" s="41"/>
      <c r="C374" s="42"/>
      <c r="D374" s="246" t="s">
        <v>157</v>
      </c>
      <c r="E374" s="42"/>
      <c r="F374" s="247" t="s">
        <v>378</v>
      </c>
      <c r="G374" s="42"/>
      <c r="H374" s="42"/>
      <c r="I374" s="243"/>
      <c r="J374" s="42"/>
      <c r="K374" s="42"/>
      <c r="L374" s="46"/>
      <c r="M374" s="244"/>
      <c r="N374" s="245"/>
      <c r="O374" s="93"/>
      <c r="P374" s="93"/>
      <c r="Q374" s="93"/>
      <c r="R374" s="93"/>
      <c r="S374" s="93"/>
      <c r="T374" s="94"/>
      <c r="U374" s="40"/>
      <c r="V374" s="40"/>
      <c r="W374" s="40"/>
      <c r="X374" s="40"/>
      <c r="Y374" s="40"/>
      <c r="Z374" s="40"/>
      <c r="AA374" s="40"/>
      <c r="AB374" s="40"/>
      <c r="AC374" s="40"/>
      <c r="AD374" s="40"/>
      <c r="AE374" s="40"/>
      <c r="AT374" s="18" t="s">
        <v>157</v>
      </c>
      <c r="AU374" s="18" t="s">
        <v>99</v>
      </c>
    </row>
    <row r="375" s="2" customFormat="1">
      <c r="A375" s="40"/>
      <c r="B375" s="41"/>
      <c r="C375" s="42"/>
      <c r="D375" s="241" t="s">
        <v>168</v>
      </c>
      <c r="E375" s="42"/>
      <c r="F375" s="269" t="s">
        <v>379</v>
      </c>
      <c r="G375" s="42"/>
      <c r="H375" s="42"/>
      <c r="I375" s="243"/>
      <c r="J375" s="42"/>
      <c r="K375" s="42"/>
      <c r="L375" s="46"/>
      <c r="M375" s="244"/>
      <c r="N375" s="245"/>
      <c r="O375" s="93"/>
      <c r="P375" s="93"/>
      <c r="Q375" s="93"/>
      <c r="R375" s="93"/>
      <c r="S375" s="93"/>
      <c r="T375" s="94"/>
      <c r="U375" s="40"/>
      <c r="V375" s="40"/>
      <c r="W375" s="40"/>
      <c r="X375" s="40"/>
      <c r="Y375" s="40"/>
      <c r="Z375" s="40"/>
      <c r="AA375" s="40"/>
      <c r="AB375" s="40"/>
      <c r="AC375" s="40"/>
      <c r="AD375" s="40"/>
      <c r="AE375" s="40"/>
      <c r="AT375" s="18" t="s">
        <v>168</v>
      </c>
      <c r="AU375" s="18" t="s">
        <v>99</v>
      </c>
    </row>
    <row r="376" s="13" customFormat="1">
      <c r="A376" s="13"/>
      <c r="B376" s="248"/>
      <c r="C376" s="249"/>
      <c r="D376" s="241" t="s">
        <v>159</v>
      </c>
      <c r="E376" s="250" t="s">
        <v>1</v>
      </c>
      <c r="F376" s="251" t="s">
        <v>453</v>
      </c>
      <c r="G376" s="249"/>
      <c r="H376" s="250" t="s">
        <v>1</v>
      </c>
      <c r="I376" s="252"/>
      <c r="J376" s="249"/>
      <c r="K376" s="249"/>
      <c r="L376" s="253"/>
      <c r="M376" s="254"/>
      <c r="N376" s="255"/>
      <c r="O376" s="255"/>
      <c r="P376" s="255"/>
      <c r="Q376" s="255"/>
      <c r="R376" s="255"/>
      <c r="S376" s="255"/>
      <c r="T376" s="256"/>
      <c r="U376" s="13"/>
      <c r="V376" s="13"/>
      <c r="W376" s="13"/>
      <c r="X376" s="13"/>
      <c r="Y376" s="13"/>
      <c r="Z376" s="13"/>
      <c r="AA376" s="13"/>
      <c r="AB376" s="13"/>
      <c r="AC376" s="13"/>
      <c r="AD376" s="13"/>
      <c r="AE376" s="13"/>
      <c r="AT376" s="257" t="s">
        <v>159</v>
      </c>
      <c r="AU376" s="257" t="s">
        <v>99</v>
      </c>
      <c r="AV376" s="13" t="s">
        <v>23</v>
      </c>
      <c r="AW376" s="13" t="s">
        <v>48</v>
      </c>
      <c r="AX376" s="13" t="s">
        <v>91</v>
      </c>
      <c r="AY376" s="257" t="s">
        <v>145</v>
      </c>
    </row>
    <row r="377" s="14" customFormat="1">
      <c r="A377" s="14"/>
      <c r="B377" s="258"/>
      <c r="C377" s="259"/>
      <c r="D377" s="241" t="s">
        <v>159</v>
      </c>
      <c r="E377" s="260" t="s">
        <v>1</v>
      </c>
      <c r="F377" s="261" t="s">
        <v>465</v>
      </c>
      <c r="G377" s="259"/>
      <c r="H377" s="262">
        <v>1.8245</v>
      </c>
      <c r="I377" s="263"/>
      <c r="J377" s="259"/>
      <c r="K377" s="259"/>
      <c r="L377" s="264"/>
      <c r="M377" s="265"/>
      <c r="N377" s="266"/>
      <c r="O377" s="266"/>
      <c r="P377" s="266"/>
      <c r="Q377" s="266"/>
      <c r="R377" s="266"/>
      <c r="S377" s="266"/>
      <c r="T377" s="267"/>
      <c r="U377" s="14"/>
      <c r="V377" s="14"/>
      <c r="W377" s="14"/>
      <c r="X377" s="14"/>
      <c r="Y377" s="14"/>
      <c r="Z377" s="14"/>
      <c r="AA377" s="14"/>
      <c r="AB377" s="14"/>
      <c r="AC377" s="14"/>
      <c r="AD377" s="14"/>
      <c r="AE377" s="14"/>
      <c r="AT377" s="268" t="s">
        <v>159</v>
      </c>
      <c r="AU377" s="268" t="s">
        <v>99</v>
      </c>
      <c r="AV377" s="14" t="s">
        <v>99</v>
      </c>
      <c r="AW377" s="14" t="s">
        <v>48</v>
      </c>
      <c r="AX377" s="14" t="s">
        <v>91</v>
      </c>
      <c r="AY377" s="268" t="s">
        <v>145</v>
      </c>
    </row>
    <row r="378" s="14" customFormat="1">
      <c r="A378" s="14"/>
      <c r="B378" s="258"/>
      <c r="C378" s="259"/>
      <c r="D378" s="241" t="s">
        <v>159</v>
      </c>
      <c r="E378" s="260" t="s">
        <v>1</v>
      </c>
      <c r="F378" s="261" t="s">
        <v>466</v>
      </c>
      <c r="G378" s="259"/>
      <c r="H378" s="262">
        <v>0.53400000000000003</v>
      </c>
      <c r="I378" s="263"/>
      <c r="J378" s="259"/>
      <c r="K378" s="259"/>
      <c r="L378" s="264"/>
      <c r="M378" s="265"/>
      <c r="N378" s="266"/>
      <c r="O378" s="266"/>
      <c r="P378" s="266"/>
      <c r="Q378" s="266"/>
      <c r="R378" s="266"/>
      <c r="S378" s="266"/>
      <c r="T378" s="267"/>
      <c r="U378" s="14"/>
      <c r="V378" s="14"/>
      <c r="W378" s="14"/>
      <c r="X378" s="14"/>
      <c r="Y378" s="14"/>
      <c r="Z378" s="14"/>
      <c r="AA378" s="14"/>
      <c r="AB378" s="14"/>
      <c r="AC378" s="14"/>
      <c r="AD378" s="14"/>
      <c r="AE378" s="14"/>
      <c r="AT378" s="268" t="s">
        <v>159</v>
      </c>
      <c r="AU378" s="268" t="s">
        <v>99</v>
      </c>
      <c r="AV378" s="14" t="s">
        <v>99</v>
      </c>
      <c r="AW378" s="14" t="s">
        <v>48</v>
      </c>
      <c r="AX378" s="14" t="s">
        <v>91</v>
      </c>
      <c r="AY378" s="268" t="s">
        <v>145</v>
      </c>
    </row>
    <row r="379" s="2" customFormat="1" ht="21.75" customHeight="1">
      <c r="A379" s="40"/>
      <c r="B379" s="41"/>
      <c r="C379" s="228" t="s">
        <v>467</v>
      </c>
      <c r="D379" s="228" t="s">
        <v>148</v>
      </c>
      <c r="E379" s="229" t="s">
        <v>468</v>
      </c>
      <c r="F379" s="230" t="s">
        <v>469</v>
      </c>
      <c r="G379" s="231" t="s">
        <v>215</v>
      </c>
      <c r="H379" s="232">
        <v>2.359</v>
      </c>
      <c r="I379" s="233"/>
      <c r="J379" s="234">
        <f>ROUND(I379*H379,2)</f>
        <v>0</v>
      </c>
      <c r="K379" s="230" t="s">
        <v>152</v>
      </c>
      <c r="L379" s="46"/>
      <c r="M379" s="235" t="s">
        <v>1</v>
      </c>
      <c r="N379" s="236" t="s">
        <v>56</v>
      </c>
      <c r="O379" s="93"/>
      <c r="P379" s="237">
        <f>O379*H379</f>
        <v>0</v>
      </c>
      <c r="Q379" s="237">
        <v>0</v>
      </c>
      <c r="R379" s="237">
        <f>Q379*H379</f>
        <v>0</v>
      </c>
      <c r="S379" s="237">
        <v>0</v>
      </c>
      <c r="T379" s="238">
        <f>S379*H379</f>
        <v>0</v>
      </c>
      <c r="U379" s="40"/>
      <c r="V379" s="40"/>
      <c r="W379" s="40"/>
      <c r="X379" s="40"/>
      <c r="Y379" s="40"/>
      <c r="Z379" s="40"/>
      <c r="AA379" s="40"/>
      <c r="AB379" s="40"/>
      <c r="AC379" s="40"/>
      <c r="AD379" s="40"/>
      <c r="AE379" s="40"/>
      <c r="AR379" s="239" t="s">
        <v>153</v>
      </c>
      <c r="AT379" s="239" t="s">
        <v>148</v>
      </c>
      <c r="AU379" s="239" t="s">
        <v>99</v>
      </c>
      <c r="AY379" s="18" t="s">
        <v>145</v>
      </c>
      <c r="BE379" s="240">
        <f>IF(N379="základní",J379,0)</f>
        <v>0</v>
      </c>
      <c r="BF379" s="240">
        <f>IF(N379="snížená",J379,0)</f>
        <v>0</v>
      </c>
      <c r="BG379" s="240">
        <f>IF(N379="zákl. přenesená",J379,0)</f>
        <v>0</v>
      </c>
      <c r="BH379" s="240">
        <f>IF(N379="sníž. přenesená",J379,0)</f>
        <v>0</v>
      </c>
      <c r="BI379" s="240">
        <f>IF(N379="nulová",J379,0)</f>
        <v>0</v>
      </c>
      <c r="BJ379" s="18" t="s">
        <v>23</v>
      </c>
      <c r="BK379" s="240">
        <f>ROUND(I379*H379,2)</f>
        <v>0</v>
      </c>
      <c r="BL379" s="18" t="s">
        <v>153</v>
      </c>
      <c r="BM379" s="239" t="s">
        <v>470</v>
      </c>
    </row>
    <row r="380" s="2" customFormat="1">
      <c r="A380" s="40"/>
      <c r="B380" s="41"/>
      <c r="C380" s="42"/>
      <c r="D380" s="241" t="s">
        <v>155</v>
      </c>
      <c r="E380" s="42"/>
      <c r="F380" s="242" t="s">
        <v>471</v>
      </c>
      <c r="G380" s="42"/>
      <c r="H380" s="42"/>
      <c r="I380" s="243"/>
      <c r="J380" s="42"/>
      <c r="K380" s="42"/>
      <c r="L380" s="46"/>
      <c r="M380" s="244"/>
      <c r="N380" s="245"/>
      <c r="O380" s="93"/>
      <c r="P380" s="93"/>
      <c r="Q380" s="93"/>
      <c r="R380" s="93"/>
      <c r="S380" s="93"/>
      <c r="T380" s="94"/>
      <c r="U380" s="40"/>
      <c r="V380" s="40"/>
      <c r="W380" s="40"/>
      <c r="X380" s="40"/>
      <c r="Y380" s="40"/>
      <c r="Z380" s="40"/>
      <c r="AA380" s="40"/>
      <c r="AB380" s="40"/>
      <c r="AC380" s="40"/>
      <c r="AD380" s="40"/>
      <c r="AE380" s="40"/>
      <c r="AT380" s="18" t="s">
        <v>155</v>
      </c>
      <c r="AU380" s="18" t="s">
        <v>99</v>
      </c>
    </row>
    <row r="381" s="2" customFormat="1">
      <c r="A381" s="40"/>
      <c r="B381" s="41"/>
      <c r="C381" s="42"/>
      <c r="D381" s="246" t="s">
        <v>157</v>
      </c>
      <c r="E381" s="42"/>
      <c r="F381" s="247" t="s">
        <v>472</v>
      </c>
      <c r="G381" s="42"/>
      <c r="H381" s="42"/>
      <c r="I381" s="243"/>
      <c r="J381" s="42"/>
      <c r="K381" s="42"/>
      <c r="L381" s="46"/>
      <c r="M381" s="244"/>
      <c r="N381" s="245"/>
      <c r="O381" s="93"/>
      <c r="P381" s="93"/>
      <c r="Q381" s="93"/>
      <c r="R381" s="93"/>
      <c r="S381" s="93"/>
      <c r="T381" s="94"/>
      <c r="U381" s="40"/>
      <c r="V381" s="40"/>
      <c r="W381" s="40"/>
      <c r="X381" s="40"/>
      <c r="Y381" s="40"/>
      <c r="Z381" s="40"/>
      <c r="AA381" s="40"/>
      <c r="AB381" s="40"/>
      <c r="AC381" s="40"/>
      <c r="AD381" s="40"/>
      <c r="AE381" s="40"/>
      <c r="AT381" s="18" t="s">
        <v>157</v>
      </c>
      <c r="AU381" s="18" t="s">
        <v>99</v>
      </c>
    </row>
    <row r="382" s="2" customFormat="1">
      <c r="A382" s="40"/>
      <c r="B382" s="41"/>
      <c r="C382" s="42"/>
      <c r="D382" s="241" t="s">
        <v>168</v>
      </c>
      <c r="E382" s="42"/>
      <c r="F382" s="269" t="s">
        <v>473</v>
      </c>
      <c r="G382" s="42"/>
      <c r="H382" s="42"/>
      <c r="I382" s="243"/>
      <c r="J382" s="42"/>
      <c r="K382" s="42"/>
      <c r="L382" s="46"/>
      <c r="M382" s="244"/>
      <c r="N382" s="245"/>
      <c r="O382" s="93"/>
      <c r="P382" s="93"/>
      <c r="Q382" s="93"/>
      <c r="R382" s="93"/>
      <c r="S382" s="93"/>
      <c r="T382" s="94"/>
      <c r="U382" s="40"/>
      <c r="V382" s="40"/>
      <c r="W382" s="40"/>
      <c r="X382" s="40"/>
      <c r="Y382" s="40"/>
      <c r="Z382" s="40"/>
      <c r="AA382" s="40"/>
      <c r="AB382" s="40"/>
      <c r="AC382" s="40"/>
      <c r="AD382" s="40"/>
      <c r="AE382" s="40"/>
      <c r="AT382" s="18" t="s">
        <v>168</v>
      </c>
      <c r="AU382" s="18" t="s">
        <v>99</v>
      </c>
    </row>
    <row r="383" s="13" customFormat="1">
      <c r="A383" s="13"/>
      <c r="B383" s="248"/>
      <c r="C383" s="249"/>
      <c r="D383" s="241" t="s">
        <v>159</v>
      </c>
      <c r="E383" s="250" t="s">
        <v>1</v>
      </c>
      <c r="F383" s="251" t="s">
        <v>453</v>
      </c>
      <c r="G383" s="249"/>
      <c r="H383" s="250" t="s">
        <v>1</v>
      </c>
      <c r="I383" s="252"/>
      <c r="J383" s="249"/>
      <c r="K383" s="249"/>
      <c r="L383" s="253"/>
      <c r="M383" s="254"/>
      <c r="N383" s="255"/>
      <c r="O383" s="255"/>
      <c r="P383" s="255"/>
      <c r="Q383" s="255"/>
      <c r="R383" s="255"/>
      <c r="S383" s="255"/>
      <c r="T383" s="256"/>
      <c r="U383" s="13"/>
      <c r="V383" s="13"/>
      <c r="W383" s="13"/>
      <c r="X383" s="13"/>
      <c r="Y383" s="13"/>
      <c r="Z383" s="13"/>
      <c r="AA383" s="13"/>
      <c r="AB383" s="13"/>
      <c r="AC383" s="13"/>
      <c r="AD383" s="13"/>
      <c r="AE383" s="13"/>
      <c r="AT383" s="257" t="s">
        <v>159</v>
      </c>
      <c r="AU383" s="257" t="s">
        <v>99</v>
      </c>
      <c r="AV383" s="13" t="s">
        <v>23</v>
      </c>
      <c r="AW383" s="13" t="s">
        <v>48</v>
      </c>
      <c r="AX383" s="13" t="s">
        <v>91</v>
      </c>
      <c r="AY383" s="257" t="s">
        <v>145</v>
      </c>
    </row>
    <row r="384" s="14" customFormat="1">
      <c r="A384" s="14"/>
      <c r="B384" s="258"/>
      <c r="C384" s="259"/>
      <c r="D384" s="241" t="s">
        <v>159</v>
      </c>
      <c r="E384" s="260" t="s">
        <v>1</v>
      </c>
      <c r="F384" s="261" t="s">
        <v>465</v>
      </c>
      <c r="G384" s="259"/>
      <c r="H384" s="262">
        <v>1.8245</v>
      </c>
      <c r="I384" s="263"/>
      <c r="J384" s="259"/>
      <c r="K384" s="259"/>
      <c r="L384" s="264"/>
      <c r="M384" s="265"/>
      <c r="N384" s="266"/>
      <c r="O384" s="266"/>
      <c r="P384" s="266"/>
      <c r="Q384" s="266"/>
      <c r="R384" s="266"/>
      <c r="S384" s="266"/>
      <c r="T384" s="267"/>
      <c r="U384" s="14"/>
      <c r="V384" s="14"/>
      <c r="W384" s="14"/>
      <c r="X384" s="14"/>
      <c r="Y384" s="14"/>
      <c r="Z384" s="14"/>
      <c r="AA384" s="14"/>
      <c r="AB384" s="14"/>
      <c r="AC384" s="14"/>
      <c r="AD384" s="14"/>
      <c r="AE384" s="14"/>
      <c r="AT384" s="268" t="s">
        <v>159</v>
      </c>
      <c r="AU384" s="268" t="s">
        <v>99</v>
      </c>
      <c r="AV384" s="14" t="s">
        <v>99</v>
      </c>
      <c r="AW384" s="14" t="s">
        <v>48</v>
      </c>
      <c r="AX384" s="14" t="s">
        <v>91</v>
      </c>
      <c r="AY384" s="268" t="s">
        <v>145</v>
      </c>
    </row>
    <row r="385" s="14" customFormat="1">
      <c r="A385" s="14"/>
      <c r="B385" s="258"/>
      <c r="C385" s="259"/>
      <c r="D385" s="241" t="s">
        <v>159</v>
      </c>
      <c r="E385" s="260" t="s">
        <v>1</v>
      </c>
      <c r="F385" s="261" t="s">
        <v>466</v>
      </c>
      <c r="G385" s="259"/>
      <c r="H385" s="262">
        <v>0.53400000000000003</v>
      </c>
      <c r="I385" s="263"/>
      <c r="J385" s="259"/>
      <c r="K385" s="259"/>
      <c r="L385" s="264"/>
      <c r="M385" s="265"/>
      <c r="N385" s="266"/>
      <c r="O385" s="266"/>
      <c r="P385" s="266"/>
      <c r="Q385" s="266"/>
      <c r="R385" s="266"/>
      <c r="S385" s="266"/>
      <c r="T385" s="267"/>
      <c r="U385" s="14"/>
      <c r="V385" s="14"/>
      <c r="W385" s="14"/>
      <c r="X385" s="14"/>
      <c r="Y385" s="14"/>
      <c r="Z385" s="14"/>
      <c r="AA385" s="14"/>
      <c r="AB385" s="14"/>
      <c r="AC385" s="14"/>
      <c r="AD385" s="14"/>
      <c r="AE385" s="14"/>
      <c r="AT385" s="268" t="s">
        <v>159</v>
      </c>
      <c r="AU385" s="268" t="s">
        <v>99</v>
      </c>
      <c r="AV385" s="14" t="s">
        <v>99</v>
      </c>
      <c r="AW385" s="14" t="s">
        <v>48</v>
      </c>
      <c r="AX385" s="14" t="s">
        <v>91</v>
      </c>
      <c r="AY385" s="268" t="s">
        <v>145</v>
      </c>
    </row>
    <row r="386" s="2" customFormat="1" ht="24.15" customHeight="1">
      <c r="A386" s="40"/>
      <c r="B386" s="41"/>
      <c r="C386" s="228" t="s">
        <v>474</v>
      </c>
      <c r="D386" s="228" t="s">
        <v>148</v>
      </c>
      <c r="E386" s="229" t="s">
        <v>381</v>
      </c>
      <c r="F386" s="230" t="s">
        <v>382</v>
      </c>
      <c r="G386" s="231" t="s">
        <v>215</v>
      </c>
      <c r="H386" s="232">
        <v>1.534</v>
      </c>
      <c r="I386" s="233"/>
      <c r="J386" s="234">
        <f>ROUND(I386*H386,2)</f>
        <v>0</v>
      </c>
      <c r="K386" s="230" t="s">
        <v>152</v>
      </c>
      <c r="L386" s="46"/>
      <c r="M386" s="235" t="s">
        <v>1</v>
      </c>
      <c r="N386" s="236" t="s">
        <v>56</v>
      </c>
      <c r="O386" s="93"/>
      <c r="P386" s="237">
        <f>O386*H386</f>
        <v>0</v>
      </c>
      <c r="Q386" s="237">
        <v>0</v>
      </c>
      <c r="R386" s="237">
        <f>Q386*H386</f>
        <v>0</v>
      </c>
      <c r="S386" s="237">
        <v>0</v>
      </c>
      <c r="T386" s="238">
        <f>S386*H386</f>
        <v>0</v>
      </c>
      <c r="U386" s="40"/>
      <c r="V386" s="40"/>
      <c r="W386" s="40"/>
      <c r="X386" s="40"/>
      <c r="Y386" s="40"/>
      <c r="Z386" s="40"/>
      <c r="AA386" s="40"/>
      <c r="AB386" s="40"/>
      <c r="AC386" s="40"/>
      <c r="AD386" s="40"/>
      <c r="AE386" s="40"/>
      <c r="AR386" s="239" t="s">
        <v>153</v>
      </c>
      <c r="AT386" s="239" t="s">
        <v>148</v>
      </c>
      <c r="AU386" s="239" t="s">
        <v>99</v>
      </c>
      <c r="AY386" s="18" t="s">
        <v>145</v>
      </c>
      <c r="BE386" s="240">
        <f>IF(N386="základní",J386,0)</f>
        <v>0</v>
      </c>
      <c r="BF386" s="240">
        <f>IF(N386="snížená",J386,0)</f>
        <v>0</v>
      </c>
      <c r="BG386" s="240">
        <f>IF(N386="zákl. přenesená",J386,0)</f>
        <v>0</v>
      </c>
      <c r="BH386" s="240">
        <f>IF(N386="sníž. přenesená",J386,0)</f>
        <v>0</v>
      </c>
      <c r="BI386" s="240">
        <f>IF(N386="nulová",J386,0)</f>
        <v>0</v>
      </c>
      <c r="BJ386" s="18" t="s">
        <v>23</v>
      </c>
      <c r="BK386" s="240">
        <f>ROUND(I386*H386,2)</f>
        <v>0</v>
      </c>
      <c r="BL386" s="18" t="s">
        <v>153</v>
      </c>
      <c r="BM386" s="239" t="s">
        <v>475</v>
      </c>
    </row>
    <row r="387" s="2" customFormat="1">
      <c r="A387" s="40"/>
      <c r="B387" s="41"/>
      <c r="C387" s="42"/>
      <c r="D387" s="241" t="s">
        <v>155</v>
      </c>
      <c r="E387" s="42"/>
      <c r="F387" s="242" t="s">
        <v>384</v>
      </c>
      <c r="G387" s="42"/>
      <c r="H387" s="42"/>
      <c r="I387" s="243"/>
      <c r="J387" s="42"/>
      <c r="K387" s="42"/>
      <c r="L387" s="46"/>
      <c r="M387" s="244"/>
      <c r="N387" s="245"/>
      <c r="O387" s="93"/>
      <c r="P387" s="93"/>
      <c r="Q387" s="93"/>
      <c r="R387" s="93"/>
      <c r="S387" s="93"/>
      <c r="T387" s="94"/>
      <c r="U387" s="40"/>
      <c r="V387" s="40"/>
      <c r="W387" s="40"/>
      <c r="X387" s="40"/>
      <c r="Y387" s="40"/>
      <c r="Z387" s="40"/>
      <c r="AA387" s="40"/>
      <c r="AB387" s="40"/>
      <c r="AC387" s="40"/>
      <c r="AD387" s="40"/>
      <c r="AE387" s="40"/>
      <c r="AT387" s="18" t="s">
        <v>155</v>
      </c>
      <c r="AU387" s="18" t="s">
        <v>99</v>
      </c>
    </row>
    <row r="388" s="2" customFormat="1">
      <c r="A388" s="40"/>
      <c r="B388" s="41"/>
      <c r="C388" s="42"/>
      <c r="D388" s="246" t="s">
        <v>157</v>
      </c>
      <c r="E388" s="42"/>
      <c r="F388" s="247" t="s">
        <v>385</v>
      </c>
      <c r="G388" s="42"/>
      <c r="H388" s="42"/>
      <c r="I388" s="243"/>
      <c r="J388" s="42"/>
      <c r="K388" s="42"/>
      <c r="L388" s="46"/>
      <c r="M388" s="244"/>
      <c r="N388" s="245"/>
      <c r="O388" s="93"/>
      <c r="P388" s="93"/>
      <c r="Q388" s="93"/>
      <c r="R388" s="93"/>
      <c r="S388" s="93"/>
      <c r="T388" s="94"/>
      <c r="U388" s="40"/>
      <c r="V388" s="40"/>
      <c r="W388" s="40"/>
      <c r="X388" s="40"/>
      <c r="Y388" s="40"/>
      <c r="Z388" s="40"/>
      <c r="AA388" s="40"/>
      <c r="AB388" s="40"/>
      <c r="AC388" s="40"/>
      <c r="AD388" s="40"/>
      <c r="AE388" s="40"/>
      <c r="AT388" s="18" t="s">
        <v>157</v>
      </c>
      <c r="AU388" s="18" t="s">
        <v>99</v>
      </c>
    </row>
    <row r="389" s="13" customFormat="1">
      <c r="A389" s="13"/>
      <c r="B389" s="248"/>
      <c r="C389" s="249"/>
      <c r="D389" s="241" t="s">
        <v>159</v>
      </c>
      <c r="E389" s="250" t="s">
        <v>1</v>
      </c>
      <c r="F389" s="251" t="s">
        <v>329</v>
      </c>
      <c r="G389" s="249"/>
      <c r="H389" s="250" t="s">
        <v>1</v>
      </c>
      <c r="I389" s="252"/>
      <c r="J389" s="249"/>
      <c r="K389" s="249"/>
      <c r="L389" s="253"/>
      <c r="M389" s="254"/>
      <c r="N389" s="255"/>
      <c r="O389" s="255"/>
      <c r="P389" s="255"/>
      <c r="Q389" s="255"/>
      <c r="R389" s="255"/>
      <c r="S389" s="255"/>
      <c r="T389" s="256"/>
      <c r="U389" s="13"/>
      <c r="V389" s="13"/>
      <c r="W389" s="13"/>
      <c r="X389" s="13"/>
      <c r="Y389" s="13"/>
      <c r="Z389" s="13"/>
      <c r="AA389" s="13"/>
      <c r="AB389" s="13"/>
      <c r="AC389" s="13"/>
      <c r="AD389" s="13"/>
      <c r="AE389" s="13"/>
      <c r="AT389" s="257" t="s">
        <v>159</v>
      </c>
      <c r="AU389" s="257" t="s">
        <v>99</v>
      </c>
      <c r="AV389" s="13" t="s">
        <v>23</v>
      </c>
      <c r="AW389" s="13" t="s">
        <v>48</v>
      </c>
      <c r="AX389" s="13" t="s">
        <v>91</v>
      </c>
      <c r="AY389" s="257" t="s">
        <v>145</v>
      </c>
    </row>
    <row r="390" s="14" customFormat="1">
      <c r="A390" s="14"/>
      <c r="B390" s="258"/>
      <c r="C390" s="259"/>
      <c r="D390" s="241" t="s">
        <v>159</v>
      </c>
      <c r="E390" s="260" t="s">
        <v>1</v>
      </c>
      <c r="F390" s="261" t="s">
        <v>380</v>
      </c>
      <c r="G390" s="259"/>
      <c r="H390" s="262">
        <v>1.534</v>
      </c>
      <c r="I390" s="263"/>
      <c r="J390" s="259"/>
      <c r="K390" s="259"/>
      <c r="L390" s="264"/>
      <c r="M390" s="265"/>
      <c r="N390" s="266"/>
      <c r="O390" s="266"/>
      <c r="P390" s="266"/>
      <c r="Q390" s="266"/>
      <c r="R390" s="266"/>
      <c r="S390" s="266"/>
      <c r="T390" s="267"/>
      <c r="U390" s="14"/>
      <c r="V390" s="14"/>
      <c r="W390" s="14"/>
      <c r="X390" s="14"/>
      <c r="Y390" s="14"/>
      <c r="Z390" s="14"/>
      <c r="AA390" s="14"/>
      <c r="AB390" s="14"/>
      <c r="AC390" s="14"/>
      <c r="AD390" s="14"/>
      <c r="AE390" s="14"/>
      <c r="AT390" s="268" t="s">
        <v>159</v>
      </c>
      <c r="AU390" s="268" t="s">
        <v>99</v>
      </c>
      <c r="AV390" s="14" t="s">
        <v>99</v>
      </c>
      <c r="AW390" s="14" t="s">
        <v>48</v>
      </c>
      <c r="AX390" s="14" t="s">
        <v>91</v>
      </c>
      <c r="AY390" s="268" t="s">
        <v>145</v>
      </c>
    </row>
    <row r="391" s="2" customFormat="1" ht="24.15" customHeight="1">
      <c r="A391" s="40"/>
      <c r="B391" s="41"/>
      <c r="C391" s="228" t="s">
        <v>476</v>
      </c>
      <c r="D391" s="228" t="s">
        <v>148</v>
      </c>
      <c r="E391" s="229" t="s">
        <v>477</v>
      </c>
      <c r="F391" s="230" t="s">
        <v>478</v>
      </c>
      <c r="G391" s="231" t="s">
        <v>215</v>
      </c>
      <c r="H391" s="232">
        <v>5.8959999999999999</v>
      </c>
      <c r="I391" s="233"/>
      <c r="J391" s="234">
        <f>ROUND(I391*H391,2)</f>
        <v>0</v>
      </c>
      <c r="K391" s="230" t="s">
        <v>152</v>
      </c>
      <c r="L391" s="46"/>
      <c r="M391" s="235" t="s">
        <v>1</v>
      </c>
      <c r="N391" s="236" t="s">
        <v>56</v>
      </c>
      <c r="O391" s="93"/>
      <c r="P391" s="237">
        <f>O391*H391</f>
        <v>0</v>
      </c>
      <c r="Q391" s="237">
        <v>0</v>
      </c>
      <c r="R391" s="237">
        <f>Q391*H391</f>
        <v>0</v>
      </c>
      <c r="S391" s="237">
        <v>0</v>
      </c>
      <c r="T391" s="238">
        <f>S391*H391</f>
        <v>0</v>
      </c>
      <c r="U391" s="40"/>
      <c r="V391" s="40"/>
      <c r="W391" s="40"/>
      <c r="X391" s="40"/>
      <c r="Y391" s="40"/>
      <c r="Z391" s="40"/>
      <c r="AA391" s="40"/>
      <c r="AB391" s="40"/>
      <c r="AC391" s="40"/>
      <c r="AD391" s="40"/>
      <c r="AE391" s="40"/>
      <c r="AR391" s="239" t="s">
        <v>153</v>
      </c>
      <c r="AT391" s="239" t="s">
        <v>148</v>
      </c>
      <c r="AU391" s="239" t="s">
        <v>99</v>
      </c>
      <c r="AY391" s="18" t="s">
        <v>145</v>
      </c>
      <c r="BE391" s="240">
        <f>IF(N391="základní",J391,0)</f>
        <v>0</v>
      </c>
      <c r="BF391" s="240">
        <f>IF(N391="snížená",J391,0)</f>
        <v>0</v>
      </c>
      <c r="BG391" s="240">
        <f>IF(N391="zákl. přenesená",J391,0)</f>
        <v>0</v>
      </c>
      <c r="BH391" s="240">
        <f>IF(N391="sníž. přenesená",J391,0)</f>
        <v>0</v>
      </c>
      <c r="BI391" s="240">
        <f>IF(N391="nulová",J391,0)</f>
        <v>0</v>
      </c>
      <c r="BJ391" s="18" t="s">
        <v>23</v>
      </c>
      <c r="BK391" s="240">
        <f>ROUND(I391*H391,2)</f>
        <v>0</v>
      </c>
      <c r="BL391" s="18" t="s">
        <v>153</v>
      </c>
      <c r="BM391" s="239" t="s">
        <v>479</v>
      </c>
    </row>
    <row r="392" s="2" customFormat="1">
      <c r="A392" s="40"/>
      <c r="B392" s="41"/>
      <c r="C392" s="42"/>
      <c r="D392" s="241" t="s">
        <v>155</v>
      </c>
      <c r="E392" s="42"/>
      <c r="F392" s="242" t="s">
        <v>480</v>
      </c>
      <c r="G392" s="42"/>
      <c r="H392" s="42"/>
      <c r="I392" s="243"/>
      <c r="J392" s="42"/>
      <c r="K392" s="42"/>
      <c r="L392" s="46"/>
      <c r="M392" s="244"/>
      <c r="N392" s="245"/>
      <c r="O392" s="93"/>
      <c r="P392" s="93"/>
      <c r="Q392" s="93"/>
      <c r="R392" s="93"/>
      <c r="S392" s="93"/>
      <c r="T392" s="94"/>
      <c r="U392" s="40"/>
      <c r="V392" s="40"/>
      <c r="W392" s="40"/>
      <c r="X392" s="40"/>
      <c r="Y392" s="40"/>
      <c r="Z392" s="40"/>
      <c r="AA392" s="40"/>
      <c r="AB392" s="40"/>
      <c r="AC392" s="40"/>
      <c r="AD392" s="40"/>
      <c r="AE392" s="40"/>
      <c r="AT392" s="18" t="s">
        <v>155</v>
      </c>
      <c r="AU392" s="18" t="s">
        <v>99</v>
      </c>
    </row>
    <row r="393" s="2" customFormat="1">
      <c r="A393" s="40"/>
      <c r="B393" s="41"/>
      <c r="C393" s="42"/>
      <c r="D393" s="246" t="s">
        <v>157</v>
      </c>
      <c r="E393" s="42"/>
      <c r="F393" s="247" t="s">
        <v>481</v>
      </c>
      <c r="G393" s="42"/>
      <c r="H393" s="42"/>
      <c r="I393" s="243"/>
      <c r="J393" s="42"/>
      <c r="K393" s="42"/>
      <c r="L393" s="46"/>
      <c r="M393" s="244"/>
      <c r="N393" s="245"/>
      <c r="O393" s="93"/>
      <c r="P393" s="93"/>
      <c r="Q393" s="93"/>
      <c r="R393" s="93"/>
      <c r="S393" s="93"/>
      <c r="T393" s="94"/>
      <c r="U393" s="40"/>
      <c r="V393" s="40"/>
      <c r="W393" s="40"/>
      <c r="X393" s="40"/>
      <c r="Y393" s="40"/>
      <c r="Z393" s="40"/>
      <c r="AA393" s="40"/>
      <c r="AB393" s="40"/>
      <c r="AC393" s="40"/>
      <c r="AD393" s="40"/>
      <c r="AE393" s="40"/>
      <c r="AT393" s="18" t="s">
        <v>157</v>
      </c>
      <c r="AU393" s="18" t="s">
        <v>99</v>
      </c>
    </row>
    <row r="394" s="2" customFormat="1">
      <c r="A394" s="40"/>
      <c r="B394" s="41"/>
      <c r="C394" s="42"/>
      <c r="D394" s="241" t="s">
        <v>168</v>
      </c>
      <c r="E394" s="42"/>
      <c r="F394" s="269" t="s">
        <v>473</v>
      </c>
      <c r="G394" s="42"/>
      <c r="H394" s="42"/>
      <c r="I394" s="243"/>
      <c r="J394" s="42"/>
      <c r="K394" s="42"/>
      <c r="L394" s="46"/>
      <c r="M394" s="244"/>
      <c r="N394" s="245"/>
      <c r="O394" s="93"/>
      <c r="P394" s="93"/>
      <c r="Q394" s="93"/>
      <c r="R394" s="93"/>
      <c r="S394" s="93"/>
      <c r="T394" s="94"/>
      <c r="U394" s="40"/>
      <c r="V394" s="40"/>
      <c r="W394" s="40"/>
      <c r="X394" s="40"/>
      <c r="Y394" s="40"/>
      <c r="Z394" s="40"/>
      <c r="AA394" s="40"/>
      <c r="AB394" s="40"/>
      <c r="AC394" s="40"/>
      <c r="AD394" s="40"/>
      <c r="AE394" s="40"/>
      <c r="AT394" s="18" t="s">
        <v>168</v>
      </c>
      <c r="AU394" s="18" t="s">
        <v>99</v>
      </c>
    </row>
    <row r="395" s="13" customFormat="1">
      <c r="A395" s="13"/>
      <c r="B395" s="248"/>
      <c r="C395" s="249"/>
      <c r="D395" s="241" t="s">
        <v>159</v>
      </c>
      <c r="E395" s="250" t="s">
        <v>1</v>
      </c>
      <c r="F395" s="251" t="s">
        <v>482</v>
      </c>
      <c r="G395" s="249"/>
      <c r="H395" s="250" t="s">
        <v>1</v>
      </c>
      <c r="I395" s="252"/>
      <c r="J395" s="249"/>
      <c r="K395" s="249"/>
      <c r="L395" s="253"/>
      <c r="M395" s="254"/>
      <c r="N395" s="255"/>
      <c r="O395" s="255"/>
      <c r="P395" s="255"/>
      <c r="Q395" s="255"/>
      <c r="R395" s="255"/>
      <c r="S395" s="255"/>
      <c r="T395" s="256"/>
      <c r="U395" s="13"/>
      <c r="V395" s="13"/>
      <c r="W395" s="13"/>
      <c r="X395" s="13"/>
      <c r="Y395" s="13"/>
      <c r="Z395" s="13"/>
      <c r="AA395" s="13"/>
      <c r="AB395" s="13"/>
      <c r="AC395" s="13"/>
      <c r="AD395" s="13"/>
      <c r="AE395" s="13"/>
      <c r="AT395" s="257" t="s">
        <v>159</v>
      </c>
      <c r="AU395" s="257" t="s">
        <v>99</v>
      </c>
      <c r="AV395" s="13" t="s">
        <v>23</v>
      </c>
      <c r="AW395" s="13" t="s">
        <v>48</v>
      </c>
      <c r="AX395" s="13" t="s">
        <v>91</v>
      </c>
      <c r="AY395" s="257" t="s">
        <v>145</v>
      </c>
    </row>
    <row r="396" s="13" customFormat="1">
      <c r="A396" s="13"/>
      <c r="B396" s="248"/>
      <c r="C396" s="249"/>
      <c r="D396" s="241" t="s">
        <v>159</v>
      </c>
      <c r="E396" s="250" t="s">
        <v>1</v>
      </c>
      <c r="F396" s="251" t="s">
        <v>453</v>
      </c>
      <c r="G396" s="249"/>
      <c r="H396" s="250" t="s">
        <v>1</v>
      </c>
      <c r="I396" s="252"/>
      <c r="J396" s="249"/>
      <c r="K396" s="249"/>
      <c r="L396" s="253"/>
      <c r="M396" s="254"/>
      <c r="N396" s="255"/>
      <c r="O396" s="255"/>
      <c r="P396" s="255"/>
      <c r="Q396" s="255"/>
      <c r="R396" s="255"/>
      <c r="S396" s="255"/>
      <c r="T396" s="256"/>
      <c r="U396" s="13"/>
      <c r="V396" s="13"/>
      <c r="W396" s="13"/>
      <c r="X396" s="13"/>
      <c r="Y396" s="13"/>
      <c r="Z396" s="13"/>
      <c r="AA396" s="13"/>
      <c r="AB396" s="13"/>
      <c r="AC396" s="13"/>
      <c r="AD396" s="13"/>
      <c r="AE396" s="13"/>
      <c r="AT396" s="257" t="s">
        <v>159</v>
      </c>
      <c r="AU396" s="257" t="s">
        <v>99</v>
      </c>
      <c r="AV396" s="13" t="s">
        <v>23</v>
      </c>
      <c r="AW396" s="13" t="s">
        <v>48</v>
      </c>
      <c r="AX396" s="13" t="s">
        <v>91</v>
      </c>
      <c r="AY396" s="257" t="s">
        <v>145</v>
      </c>
    </row>
    <row r="397" s="14" customFormat="1">
      <c r="A397" s="14"/>
      <c r="B397" s="258"/>
      <c r="C397" s="259"/>
      <c r="D397" s="241" t="s">
        <v>159</v>
      </c>
      <c r="E397" s="260" t="s">
        <v>1</v>
      </c>
      <c r="F397" s="261" t="s">
        <v>483</v>
      </c>
      <c r="G397" s="259"/>
      <c r="H397" s="262">
        <v>4.5612500000000002</v>
      </c>
      <c r="I397" s="263"/>
      <c r="J397" s="259"/>
      <c r="K397" s="259"/>
      <c r="L397" s="264"/>
      <c r="M397" s="265"/>
      <c r="N397" s="266"/>
      <c r="O397" s="266"/>
      <c r="P397" s="266"/>
      <c r="Q397" s="266"/>
      <c r="R397" s="266"/>
      <c r="S397" s="266"/>
      <c r="T397" s="267"/>
      <c r="U397" s="14"/>
      <c r="V397" s="14"/>
      <c r="W397" s="14"/>
      <c r="X397" s="14"/>
      <c r="Y397" s="14"/>
      <c r="Z397" s="14"/>
      <c r="AA397" s="14"/>
      <c r="AB397" s="14"/>
      <c r="AC397" s="14"/>
      <c r="AD397" s="14"/>
      <c r="AE397" s="14"/>
      <c r="AT397" s="268" t="s">
        <v>159</v>
      </c>
      <c r="AU397" s="268" t="s">
        <v>99</v>
      </c>
      <c r="AV397" s="14" t="s">
        <v>99</v>
      </c>
      <c r="AW397" s="14" t="s">
        <v>48</v>
      </c>
      <c r="AX397" s="14" t="s">
        <v>91</v>
      </c>
      <c r="AY397" s="268" t="s">
        <v>145</v>
      </c>
    </row>
    <row r="398" s="14" customFormat="1">
      <c r="A398" s="14"/>
      <c r="B398" s="258"/>
      <c r="C398" s="259"/>
      <c r="D398" s="241" t="s">
        <v>159</v>
      </c>
      <c r="E398" s="260" t="s">
        <v>1</v>
      </c>
      <c r="F398" s="261" t="s">
        <v>484</v>
      </c>
      <c r="G398" s="259"/>
      <c r="H398" s="262">
        <v>1.335</v>
      </c>
      <c r="I398" s="263"/>
      <c r="J398" s="259"/>
      <c r="K398" s="259"/>
      <c r="L398" s="264"/>
      <c r="M398" s="265"/>
      <c r="N398" s="266"/>
      <c r="O398" s="266"/>
      <c r="P398" s="266"/>
      <c r="Q398" s="266"/>
      <c r="R398" s="266"/>
      <c r="S398" s="266"/>
      <c r="T398" s="267"/>
      <c r="U398" s="14"/>
      <c r="V398" s="14"/>
      <c r="W398" s="14"/>
      <c r="X398" s="14"/>
      <c r="Y398" s="14"/>
      <c r="Z398" s="14"/>
      <c r="AA398" s="14"/>
      <c r="AB398" s="14"/>
      <c r="AC398" s="14"/>
      <c r="AD398" s="14"/>
      <c r="AE398" s="14"/>
      <c r="AT398" s="268" t="s">
        <v>159</v>
      </c>
      <c r="AU398" s="268" t="s">
        <v>99</v>
      </c>
      <c r="AV398" s="14" t="s">
        <v>99</v>
      </c>
      <c r="AW398" s="14" t="s">
        <v>48</v>
      </c>
      <c r="AX398" s="14" t="s">
        <v>91</v>
      </c>
      <c r="AY398" s="268" t="s">
        <v>145</v>
      </c>
    </row>
    <row r="399" s="2" customFormat="1" ht="37.8" customHeight="1">
      <c r="A399" s="40"/>
      <c r="B399" s="41"/>
      <c r="C399" s="228" t="s">
        <v>485</v>
      </c>
      <c r="D399" s="228" t="s">
        <v>148</v>
      </c>
      <c r="E399" s="229" t="s">
        <v>486</v>
      </c>
      <c r="F399" s="230" t="s">
        <v>487</v>
      </c>
      <c r="G399" s="231" t="s">
        <v>215</v>
      </c>
      <c r="H399" s="232">
        <v>2.359</v>
      </c>
      <c r="I399" s="233"/>
      <c r="J399" s="234">
        <f>ROUND(I399*H399,2)</f>
        <v>0</v>
      </c>
      <c r="K399" s="230" t="s">
        <v>152</v>
      </c>
      <c r="L399" s="46"/>
      <c r="M399" s="235" t="s">
        <v>1</v>
      </c>
      <c r="N399" s="236" t="s">
        <v>56</v>
      </c>
      <c r="O399" s="93"/>
      <c r="P399" s="237">
        <f>O399*H399</f>
        <v>0</v>
      </c>
      <c r="Q399" s="237">
        <v>0</v>
      </c>
      <c r="R399" s="237">
        <f>Q399*H399</f>
        <v>0</v>
      </c>
      <c r="S399" s="237">
        <v>0</v>
      </c>
      <c r="T399" s="238">
        <f>S399*H399</f>
        <v>0</v>
      </c>
      <c r="U399" s="40"/>
      <c r="V399" s="40"/>
      <c r="W399" s="40"/>
      <c r="X399" s="40"/>
      <c r="Y399" s="40"/>
      <c r="Z399" s="40"/>
      <c r="AA399" s="40"/>
      <c r="AB399" s="40"/>
      <c r="AC399" s="40"/>
      <c r="AD399" s="40"/>
      <c r="AE399" s="40"/>
      <c r="AR399" s="239" t="s">
        <v>153</v>
      </c>
      <c r="AT399" s="239" t="s">
        <v>148</v>
      </c>
      <c r="AU399" s="239" t="s">
        <v>99</v>
      </c>
      <c r="AY399" s="18" t="s">
        <v>145</v>
      </c>
      <c r="BE399" s="240">
        <f>IF(N399="základní",J399,0)</f>
        <v>0</v>
      </c>
      <c r="BF399" s="240">
        <f>IF(N399="snížená",J399,0)</f>
        <v>0</v>
      </c>
      <c r="BG399" s="240">
        <f>IF(N399="zákl. přenesená",J399,0)</f>
        <v>0</v>
      </c>
      <c r="BH399" s="240">
        <f>IF(N399="sníž. přenesená",J399,0)</f>
        <v>0</v>
      </c>
      <c r="BI399" s="240">
        <f>IF(N399="nulová",J399,0)</f>
        <v>0</v>
      </c>
      <c r="BJ399" s="18" t="s">
        <v>23</v>
      </c>
      <c r="BK399" s="240">
        <f>ROUND(I399*H399,2)</f>
        <v>0</v>
      </c>
      <c r="BL399" s="18" t="s">
        <v>153</v>
      </c>
      <c r="BM399" s="239" t="s">
        <v>488</v>
      </c>
    </row>
    <row r="400" s="2" customFormat="1">
      <c r="A400" s="40"/>
      <c r="B400" s="41"/>
      <c r="C400" s="42"/>
      <c r="D400" s="241" t="s">
        <v>155</v>
      </c>
      <c r="E400" s="42"/>
      <c r="F400" s="242" t="s">
        <v>489</v>
      </c>
      <c r="G400" s="42"/>
      <c r="H400" s="42"/>
      <c r="I400" s="243"/>
      <c r="J400" s="42"/>
      <c r="K400" s="42"/>
      <c r="L400" s="46"/>
      <c r="M400" s="244"/>
      <c r="N400" s="245"/>
      <c r="O400" s="93"/>
      <c r="P400" s="93"/>
      <c r="Q400" s="93"/>
      <c r="R400" s="93"/>
      <c r="S400" s="93"/>
      <c r="T400" s="94"/>
      <c r="U400" s="40"/>
      <c r="V400" s="40"/>
      <c r="W400" s="40"/>
      <c r="X400" s="40"/>
      <c r="Y400" s="40"/>
      <c r="Z400" s="40"/>
      <c r="AA400" s="40"/>
      <c r="AB400" s="40"/>
      <c r="AC400" s="40"/>
      <c r="AD400" s="40"/>
      <c r="AE400" s="40"/>
      <c r="AT400" s="18" t="s">
        <v>155</v>
      </c>
      <c r="AU400" s="18" t="s">
        <v>99</v>
      </c>
    </row>
    <row r="401" s="2" customFormat="1">
      <c r="A401" s="40"/>
      <c r="B401" s="41"/>
      <c r="C401" s="42"/>
      <c r="D401" s="246" t="s">
        <v>157</v>
      </c>
      <c r="E401" s="42"/>
      <c r="F401" s="247" t="s">
        <v>490</v>
      </c>
      <c r="G401" s="42"/>
      <c r="H401" s="42"/>
      <c r="I401" s="243"/>
      <c r="J401" s="42"/>
      <c r="K401" s="42"/>
      <c r="L401" s="46"/>
      <c r="M401" s="244"/>
      <c r="N401" s="245"/>
      <c r="O401" s="93"/>
      <c r="P401" s="93"/>
      <c r="Q401" s="93"/>
      <c r="R401" s="93"/>
      <c r="S401" s="93"/>
      <c r="T401" s="94"/>
      <c r="U401" s="40"/>
      <c r="V401" s="40"/>
      <c r="W401" s="40"/>
      <c r="X401" s="40"/>
      <c r="Y401" s="40"/>
      <c r="Z401" s="40"/>
      <c r="AA401" s="40"/>
      <c r="AB401" s="40"/>
      <c r="AC401" s="40"/>
      <c r="AD401" s="40"/>
      <c r="AE401" s="40"/>
      <c r="AT401" s="18" t="s">
        <v>157</v>
      </c>
      <c r="AU401" s="18" t="s">
        <v>99</v>
      </c>
    </row>
    <row r="402" s="13" customFormat="1">
      <c r="A402" s="13"/>
      <c r="B402" s="248"/>
      <c r="C402" s="249"/>
      <c r="D402" s="241" t="s">
        <v>159</v>
      </c>
      <c r="E402" s="250" t="s">
        <v>1</v>
      </c>
      <c r="F402" s="251" t="s">
        <v>453</v>
      </c>
      <c r="G402" s="249"/>
      <c r="H402" s="250" t="s">
        <v>1</v>
      </c>
      <c r="I402" s="252"/>
      <c r="J402" s="249"/>
      <c r="K402" s="249"/>
      <c r="L402" s="253"/>
      <c r="M402" s="254"/>
      <c r="N402" s="255"/>
      <c r="O402" s="255"/>
      <c r="P402" s="255"/>
      <c r="Q402" s="255"/>
      <c r="R402" s="255"/>
      <c r="S402" s="255"/>
      <c r="T402" s="256"/>
      <c r="U402" s="13"/>
      <c r="V402" s="13"/>
      <c r="W402" s="13"/>
      <c r="X402" s="13"/>
      <c r="Y402" s="13"/>
      <c r="Z402" s="13"/>
      <c r="AA402" s="13"/>
      <c r="AB402" s="13"/>
      <c r="AC402" s="13"/>
      <c r="AD402" s="13"/>
      <c r="AE402" s="13"/>
      <c r="AT402" s="257" t="s">
        <v>159</v>
      </c>
      <c r="AU402" s="257" t="s">
        <v>99</v>
      </c>
      <c r="AV402" s="13" t="s">
        <v>23</v>
      </c>
      <c r="AW402" s="13" t="s">
        <v>48</v>
      </c>
      <c r="AX402" s="13" t="s">
        <v>91</v>
      </c>
      <c r="AY402" s="257" t="s">
        <v>145</v>
      </c>
    </row>
    <row r="403" s="14" customFormat="1">
      <c r="A403" s="14"/>
      <c r="B403" s="258"/>
      <c r="C403" s="259"/>
      <c r="D403" s="241" t="s">
        <v>159</v>
      </c>
      <c r="E403" s="260" t="s">
        <v>1</v>
      </c>
      <c r="F403" s="261" t="s">
        <v>465</v>
      </c>
      <c r="G403" s="259"/>
      <c r="H403" s="262">
        <v>1.8245</v>
      </c>
      <c r="I403" s="263"/>
      <c r="J403" s="259"/>
      <c r="K403" s="259"/>
      <c r="L403" s="264"/>
      <c r="M403" s="265"/>
      <c r="N403" s="266"/>
      <c r="O403" s="266"/>
      <c r="P403" s="266"/>
      <c r="Q403" s="266"/>
      <c r="R403" s="266"/>
      <c r="S403" s="266"/>
      <c r="T403" s="267"/>
      <c r="U403" s="14"/>
      <c r="V403" s="14"/>
      <c r="W403" s="14"/>
      <c r="X403" s="14"/>
      <c r="Y403" s="14"/>
      <c r="Z403" s="14"/>
      <c r="AA403" s="14"/>
      <c r="AB403" s="14"/>
      <c r="AC403" s="14"/>
      <c r="AD403" s="14"/>
      <c r="AE403" s="14"/>
      <c r="AT403" s="268" t="s">
        <v>159</v>
      </c>
      <c r="AU403" s="268" t="s">
        <v>99</v>
      </c>
      <c r="AV403" s="14" t="s">
        <v>99</v>
      </c>
      <c r="AW403" s="14" t="s">
        <v>48</v>
      </c>
      <c r="AX403" s="14" t="s">
        <v>91</v>
      </c>
      <c r="AY403" s="268" t="s">
        <v>145</v>
      </c>
    </row>
    <row r="404" s="14" customFormat="1">
      <c r="A404" s="14"/>
      <c r="B404" s="258"/>
      <c r="C404" s="259"/>
      <c r="D404" s="241" t="s">
        <v>159</v>
      </c>
      <c r="E404" s="260" t="s">
        <v>1</v>
      </c>
      <c r="F404" s="261" t="s">
        <v>466</v>
      </c>
      <c r="G404" s="259"/>
      <c r="H404" s="262">
        <v>0.53400000000000003</v>
      </c>
      <c r="I404" s="263"/>
      <c r="J404" s="259"/>
      <c r="K404" s="259"/>
      <c r="L404" s="264"/>
      <c r="M404" s="265"/>
      <c r="N404" s="266"/>
      <c r="O404" s="266"/>
      <c r="P404" s="266"/>
      <c r="Q404" s="266"/>
      <c r="R404" s="266"/>
      <c r="S404" s="266"/>
      <c r="T404" s="267"/>
      <c r="U404" s="14"/>
      <c r="V404" s="14"/>
      <c r="W404" s="14"/>
      <c r="X404" s="14"/>
      <c r="Y404" s="14"/>
      <c r="Z404" s="14"/>
      <c r="AA404" s="14"/>
      <c r="AB404" s="14"/>
      <c r="AC404" s="14"/>
      <c r="AD404" s="14"/>
      <c r="AE404" s="14"/>
      <c r="AT404" s="268" t="s">
        <v>159</v>
      </c>
      <c r="AU404" s="268" t="s">
        <v>99</v>
      </c>
      <c r="AV404" s="14" t="s">
        <v>99</v>
      </c>
      <c r="AW404" s="14" t="s">
        <v>48</v>
      </c>
      <c r="AX404" s="14" t="s">
        <v>91</v>
      </c>
      <c r="AY404" s="268" t="s">
        <v>145</v>
      </c>
    </row>
    <row r="405" s="12" customFormat="1" ht="25.92" customHeight="1">
      <c r="A405" s="12"/>
      <c r="B405" s="212"/>
      <c r="C405" s="213"/>
      <c r="D405" s="214" t="s">
        <v>90</v>
      </c>
      <c r="E405" s="215" t="s">
        <v>250</v>
      </c>
      <c r="F405" s="215" t="s">
        <v>491</v>
      </c>
      <c r="G405" s="213"/>
      <c r="H405" s="213"/>
      <c r="I405" s="216"/>
      <c r="J405" s="217">
        <f>BK405</f>
        <v>0</v>
      </c>
      <c r="K405" s="213"/>
      <c r="L405" s="218"/>
      <c r="M405" s="219"/>
      <c r="N405" s="220"/>
      <c r="O405" s="220"/>
      <c r="P405" s="221">
        <f>P406</f>
        <v>0</v>
      </c>
      <c r="Q405" s="220"/>
      <c r="R405" s="221">
        <f>R406</f>
        <v>3.4305957</v>
      </c>
      <c r="S405" s="220"/>
      <c r="T405" s="222">
        <f>T406</f>
        <v>0</v>
      </c>
      <c r="U405" s="12"/>
      <c r="V405" s="12"/>
      <c r="W405" s="12"/>
      <c r="X405" s="12"/>
      <c r="Y405" s="12"/>
      <c r="Z405" s="12"/>
      <c r="AA405" s="12"/>
      <c r="AB405" s="12"/>
      <c r="AC405" s="12"/>
      <c r="AD405" s="12"/>
      <c r="AE405" s="12"/>
      <c r="AR405" s="223" t="s">
        <v>172</v>
      </c>
      <c r="AT405" s="224" t="s">
        <v>90</v>
      </c>
      <c r="AU405" s="224" t="s">
        <v>91</v>
      </c>
      <c r="AY405" s="223" t="s">
        <v>145</v>
      </c>
      <c r="BK405" s="225">
        <f>BK406</f>
        <v>0</v>
      </c>
    </row>
    <row r="406" s="12" customFormat="1" ht="22.8" customHeight="1">
      <c r="A406" s="12"/>
      <c r="B406" s="212"/>
      <c r="C406" s="213"/>
      <c r="D406" s="214" t="s">
        <v>90</v>
      </c>
      <c r="E406" s="226" t="s">
        <v>492</v>
      </c>
      <c r="F406" s="226" t="s">
        <v>493</v>
      </c>
      <c r="G406" s="213"/>
      <c r="H406" s="213"/>
      <c r="I406" s="216"/>
      <c r="J406" s="227">
        <f>BK406</f>
        <v>0</v>
      </c>
      <c r="K406" s="213"/>
      <c r="L406" s="218"/>
      <c r="M406" s="219"/>
      <c r="N406" s="220"/>
      <c r="O406" s="220"/>
      <c r="P406" s="221">
        <f>SUM(P407:P421)</f>
        <v>0</v>
      </c>
      <c r="Q406" s="220"/>
      <c r="R406" s="221">
        <f>SUM(R407:R421)</f>
        <v>3.4305957</v>
      </c>
      <c r="S406" s="220"/>
      <c r="T406" s="222">
        <f>SUM(T407:T421)</f>
        <v>0</v>
      </c>
      <c r="U406" s="12"/>
      <c r="V406" s="12"/>
      <c r="W406" s="12"/>
      <c r="X406" s="12"/>
      <c r="Y406" s="12"/>
      <c r="Z406" s="12"/>
      <c r="AA406" s="12"/>
      <c r="AB406" s="12"/>
      <c r="AC406" s="12"/>
      <c r="AD406" s="12"/>
      <c r="AE406" s="12"/>
      <c r="AR406" s="223" t="s">
        <v>172</v>
      </c>
      <c r="AT406" s="224" t="s">
        <v>90</v>
      </c>
      <c r="AU406" s="224" t="s">
        <v>23</v>
      </c>
      <c r="AY406" s="223" t="s">
        <v>145</v>
      </c>
      <c r="BK406" s="225">
        <f>SUM(BK407:BK421)</f>
        <v>0</v>
      </c>
    </row>
    <row r="407" s="2" customFormat="1" ht="16.5" customHeight="1">
      <c r="A407" s="40"/>
      <c r="B407" s="41"/>
      <c r="C407" s="228" t="s">
        <v>494</v>
      </c>
      <c r="D407" s="228" t="s">
        <v>148</v>
      </c>
      <c r="E407" s="229" t="s">
        <v>495</v>
      </c>
      <c r="F407" s="230" t="s">
        <v>496</v>
      </c>
      <c r="G407" s="231" t="s">
        <v>348</v>
      </c>
      <c r="H407" s="232">
        <v>31.5</v>
      </c>
      <c r="I407" s="233"/>
      <c r="J407" s="234">
        <f>ROUND(I407*H407,2)</f>
        <v>0</v>
      </c>
      <c r="K407" s="230" t="s">
        <v>152</v>
      </c>
      <c r="L407" s="46"/>
      <c r="M407" s="235" t="s">
        <v>1</v>
      </c>
      <c r="N407" s="236" t="s">
        <v>56</v>
      </c>
      <c r="O407" s="93"/>
      <c r="P407" s="237">
        <f>O407*H407</f>
        <v>0</v>
      </c>
      <c r="Q407" s="237">
        <v>0.00012</v>
      </c>
      <c r="R407" s="237">
        <f>Q407*H407</f>
        <v>0.0037799999999999999</v>
      </c>
      <c r="S407" s="237">
        <v>0</v>
      </c>
      <c r="T407" s="238">
        <f>S407*H407</f>
        <v>0</v>
      </c>
      <c r="U407" s="40"/>
      <c r="V407" s="40"/>
      <c r="W407" s="40"/>
      <c r="X407" s="40"/>
      <c r="Y407" s="40"/>
      <c r="Z407" s="40"/>
      <c r="AA407" s="40"/>
      <c r="AB407" s="40"/>
      <c r="AC407" s="40"/>
      <c r="AD407" s="40"/>
      <c r="AE407" s="40"/>
      <c r="AR407" s="239" t="s">
        <v>497</v>
      </c>
      <c r="AT407" s="239" t="s">
        <v>148</v>
      </c>
      <c r="AU407" s="239" t="s">
        <v>99</v>
      </c>
      <c r="AY407" s="18" t="s">
        <v>145</v>
      </c>
      <c r="BE407" s="240">
        <f>IF(N407="základní",J407,0)</f>
        <v>0</v>
      </c>
      <c r="BF407" s="240">
        <f>IF(N407="snížená",J407,0)</f>
        <v>0</v>
      </c>
      <c r="BG407" s="240">
        <f>IF(N407="zákl. přenesená",J407,0)</f>
        <v>0</v>
      </c>
      <c r="BH407" s="240">
        <f>IF(N407="sníž. přenesená",J407,0)</f>
        <v>0</v>
      </c>
      <c r="BI407" s="240">
        <f>IF(N407="nulová",J407,0)</f>
        <v>0</v>
      </c>
      <c r="BJ407" s="18" t="s">
        <v>23</v>
      </c>
      <c r="BK407" s="240">
        <f>ROUND(I407*H407,2)</f>
        <v>0</v>
      </c>
      <c r="BL407" s="18" t="s">
        <v>497</v>
      </c>
      <c r="BM407" s="239" t="s">
        <v>498</v>
      </c>
    </row>
    <row r="408" s="2" customFormat="1">
      <c r="A408" s="40"/>
      <c r="B408" s="41"/>
      <c r="C408" s="42"/>
      <c r="D408" s="241" t="s">
        <v>155</v>
      </c>
      <c r="E408" s="42"/>
      <c r="F408" s="242" t="s">
        <v>499</v>
      </c>
      <c r="G408" s="42"/>
      <c r="H408" s="42"/>
      <c r="I408" s="243"/>
      <c r="J408" s="42"/>
      <c r="K408" s="42"/>
      <c r="L408" s="46"/>
      <c r="M408" s="244"/>
      <c r="N408" s="245"/>
      <c r="O408" s="93"/>
      <c r="P408" s="93"/>
      <c r="Q408" s="93"/>
      <c r="R408" s="93"/>
      <c r="S408" s="93"/>
      <c r="T408" s="94"/>
      <c r="U408" s="40"/>
      <c r="V408" s="40"/>
      <c r="W408" s="40"/>
      <c r="X408" s="40"/>
      <c r="Y408" s="40"/>
      <c r="Z408" s="40"/>
      <c r="AA408" s="40"/>
      <c r="AB408" s="40"/>
      <c r="AC408" s="40"/>
      <c r="AD408" s="40"/>
      <c r="AE408" s="40"/>
      <c r="AT408" s="18" t="s">
        <v>155</v>
      </c>
      <c r="AU408" s="18" t="s">
        <v>99</v>
      </c>
    </row>
    <row r="409" s="2" customFormat="1">
      <c r="A409" s="40"/>
      <c r="B409" s="41"/>
      <c r="C409" s="42"/>
      <c r="D409" s="246" t="s">
        <v>157</v>
      </c>
      <c r="E409" s="42"/>
      <c r="F409" s="247" t="s">
        <v>500</v>
      </c>
      <c r="G409" s="42"/>
      <c r="H409" s="42"/>
      <c r="I409" s="243"/>
      <c r="J409" s="42"/>
      <c r="K409" s="42"/>
      <c r="L409" s="46"/>
      <c r="M409" s="244"/>
      <c r="N409" s="245"/>
      <c r="O409" s="93"/>
      <c r="P409" s="93"/>
      <c r="Q409" s="93"/>
      <c r="R409" s="93"/>
      <c r="S409" s="93"/>
      <c r="T409" s="94"/>
      <c r="U409" s="40"/>
      <c r="V409" s="40"/>
      <c r="W409" s="40"/>
      <c r="X409" s="40"/>
      <c r="Y409" s="40"/>
      <c r="Z409" s="40"/>
      <c r="AA409" s="40"/>
      <c r="AB409" s="40"/>
      <c r="AC409" s="40"/>
      <c r="AD409" s="40"/>
      <c r="AE409" s="40"/>
      <c r="AT409" s="18" t="s">
        <v>157</v>
      </c>
      <c r="AU409" s="18" t="s">
        <v>99</v>
      </c>
    </row>
    <row r="410" s="13" customFormat="1">
      <c r="A410" s="13"/>
      <c r="B410" s="248"/>
      <c r="C410" s="249"/>
      <c r="D410" s="241" t="s">
        <v>159</v>
      </c>
      <c r="E410" s="250" t="s">
        <v>1</v>
      </c>
      <c r="F410" s="251" t="s">
        <v>501</v>
      </c>
      <c r="G410" s="249"/>
      <c r="H410" s="250" t="s">
        <v>1</v>
      </c>
      <c r="I410" s="252"/>
      <c r="J410" s="249"/>
      <c r="K410" s="249"/>
      <c r="L410" s="253"/>
      <c r="M410" s="254"/>
      <c r="N410" s="255"/>
      <c r="O410" s="255"/>
      <c r="P410" s="255"/>
      <c r="Q410" s="255"/>
      <c r="R410" s="255"/>
      <c r="S410" s="255"/>
      <c r="T410" s="256"/>
      <c r="U410" s="13"/>
      <c r="V410" s="13"/>
      <c r="W410" s="13"/>
      <c r="X410" s="13"/>
      <c r="Y410" s="13"/>
      <c r="Z410" s="13"/>
      <c r="AA410" s="13"/>
      <c r="AB410" s="13"/>
      <c r="AC410" s="13"/>
      <c r="AD410" s="13"/>
      <c r="AE410" s="13"/>
      <c r="AT410" s="257" t="s">
        <v>159</v>
      </c>
      <c r="AU410" s="257" t="s">
        <v>99</v>
      </c>
      <c r="AV410" s="13" t="s">
        <v>23</v>
      </c>
      <c r="AW410" s="13" t="s">
        <v>48</v>
      </c>
      <c r="AX410" s="13" t="s">
        <v>91</v>
      </c>
      <c r="AY410" s="257" t="s">
        <v>145</v>
      </c>
    </row>
    <row r="411" s="14" customFormat="1">
      <c r="A411" s="14"/>
      <c r="B411" s="258"/>
      <c r="C411" s="259"/>
      <c r="D411" s="241" t="s">
        <v>159</v>
      </c>
      <c r="E411" s="260" t="s">
        <v>1</v>
      </c>
      <c r="F411" s="261" t="s">
        <v>502</v>
      </c>
      <c r="G411" s="259"/>
      <c r="H411" s="262">
        <v>31.5</v>
      </c>
      <c r="I411" s="263"/>
      <c r="J411" s="259"/>
      <c r="K411" s="259"/>
      <c r="L411" s="264"/>
      <c r="M411" s="265"/>
      <c r="N411" s="266"/>
      <c r="O411" s="266"/>
      <c r="P411" s="266"/>
      <c r="Q411" s="266"/>
      <c r="R411" s="266"/>
      <c r="S411" s="266"/>
      <c r="T411" s="267"/>
      <c r="U411" s="14"/>
      <c r="V411" s="14"/>
      <c r="W411" s="14"/>
      <c r="X411" s="14"/>
      <c r="Y411" s="14"/>
      <c r="Z411" s="14"/>
      <c r="AA411" s="14"/>
      <c r="AB411" s="14"/>
      <c r="AC411" s="14"/>
      <c r="AD411" s="14"/>
      <c r="AE411" s="14"/>
      <c r="AT411" s="268" t="s">
        <v>159</v>
      </c>
      <c r="AU411" s="268" t="s">
        <v>99</v>
      </c>
      <c r="AV411" s="14" t="s">
        <v>99</v>
      </c>
      <c r="AW411" s="14" t="s">
        <v>48</v>
      </c>
      <c r="AX411" s="14" t="s">
        <v>91</v>
      </c>
      <c r="AY411" s="268" t="s">
        <v>145</v>
      </c>
    </row>
    <row r="412" s="2" customFormat="1" ht="24.15" customHeight="1">
      <c r="A412" s="40"/>
      <c r="B412" s="41"/>
      <c r="C412" s="228" t="s">
        <v>503</v>
      </c>
      <c r="D412" s="228" t="s">
        <v>148</v>
      </c>
      <c r="E412" s="229" t="s">
        <v>504</v>
      </c>
      <c r="F412" s="230" t="s">
        <v>505</v>
      </c>
      <c r="G412" s="231" t="s">
        <v>348</v>
      </c>
      <c r="H412" s="232">
        <v>31.5</v>
      </c>
      <c r="I412" s="233"/>
      <c r="J412" s="234">
        <f>ROUND(I412*H412,2)</f>
        <v>0</v>
      </c>
      <c r="K412" s="230" t="s">
        <v>152</v>
      </c>
      <c r="L412" s="46"/>
      <c r="M412" s="235" t="s">
        <v>1</v>
      </c>
      <c r="N412" s="236" t="s">
        <v>56</v>
      </c>
      <c r="O412" s="93"/>
      <c r="P412" s="237">
        <f>O412*H412</f>
        <v>0</v>
      </c>
      <c r="Q412" s="237">
        <v>0.108</v>
      </c>
      <c r="R412" s="237">
        <f>Q412*H412</f>
        <v>3.4020000000000001</v>
      </c>
      <c r="S412" s="237">
        <v>0</v>
      </c>
      <c r="T412" s="238">
        <f>S412*H412</f>
        <v>0</v>
      </c>
      <c r="U412" s="40"/>
      <c r="V412" s="40"/>
      <c r="W412" s="40"/>
      <c r="X412" s="40"/>
      <c r="Y412" s="40"/>
      <c r="Z412" s="40"/>
      <c r="AA412" s="40"/>
      <c r="AB412" s="40"/>
      <c r="AC412" s="40"/>
      <c r="AD412" s="40"/>
      <c r="AE412" s="40"/>
      <c r="AR412" s="239" t="s">
        <v>497</v>
      </c>
      <c r="AT412" s="239" t="s">
        <v>148</v>
      </c>
      <c r="AU412" s="239" t="s">
        <v>99</v>
      </c>
      <c r="AY412" s="18" t="s">
        <v>145</v>
      </c>
      <c r="BE412" s="240">
        <f>IF(N412="základní",J412,0)</f>
        <v>0</v>
      </c>
      <c r="BF412" s="240">
        <f>IF(N412="snížená",J412,0)</f>
        <v>0</v>
      </c>
      <c r="BG412" s="240">
        <f>IF(N412="zákl. přenesená",J412,0)</f>
        <v>0</v>
      </c>
      <c r="BH412" s="240">
        <f>IF(N412="sníž. přenesená",J412,0)</f>
        <v>0</v>
      </c>
      <c r="BI412" s="240">
        <f>IF(N412="nulová",J412,0)</f>
        <v>0</v>
      </c>
      <c r="BJ412" s="18" t="s">
        <v>23</v>
      </c>
      <c r="BK412" s="240">
        <f>ROUND(I412*H412,2)</f>
        <v>0</v>
      </c>
      <c r="BL412" s="18" t="s">
        <v>497</v>
      </c>
      <c r="BM412" s="239" t="s">
        <v>506</v>
      </c>
    </row>
    <row r="413" s="2" customFormat="1">
      <c r="A413" s="40"/>
      <c r="B413" s="41"/>
      <c r="C413" s="42"/>
      <c r="D413" s="241" t="s">
        <v>155</v>
      </c>
      <c r="E413" s="42"/>
      <c r="F413" s="242" t="s">
        <v>507</v>
      </c>
      <c r="G413" s="42"/>
      <c r="H413" s="42"/>
      <c r="I413" s="243"/>
      <c r="J413" s="42"/>
      <c r="K413" s="42"/>
      <c r="L413" s="46"/>
      <c r="M413" s="244"/>
      <c r="N413" s="245"/>
      <c r="O413" s="93"/>
      <c r="P413" s="93"/>
      <c r="Q413" s="93"/>
      <c r="R413" s="93"/>
      <c r="S413" s="93"/>
      <c r="T413" s="94"/>
      <c r="U413" s="40"/>
      <c r="V413" s="40"/>
      <c r="W413" s="40"/>
      <c r="X413" s="40"/>
      <c r="Y413" s="40"/>
      <c r="Z413" s="40"/>
      <c r="AA413" s="40"/>
      <c r="AB413" s="40"/>
      <c r="AC413" s="40"/>
      <c r="AD413" s="40"/>
      <c r="AE413" s="40"/>
      <c r="AT413" s="18" t="s">
        <v>155</v>
      </c>
      <c r="AU413" s="18" t="s">
        <v>99</v>
      </c>
    </row>
    <row r="414" s="2" customFormat="1">
      <c r="A414" s="40"/>
      <c r="B414" s="41"/>
      <c r="C414" s="42"/>
      <c r="D414" s="246" t="s">
        <v>157</v>
      </c>
      <c r="E414" s="42"/>
      <c r="F414" s="247" t="s">
        <v>508</v>
      </c>
      <c r="G414" s="42"/>
      <c r="H414" s="42"/>
      <c r="I414" s="243"/>
      <c r="J414" s="42"/>
      <c r="K414" s="42"/>
      <c r="L414" s="46"/>
      <c r="M414" s="244"/>
      <c r="N414" s="245"/>
      <c r="O414" s="93"/>
      <c r="P414" s="93"/>
      <c r="Q414" s="93"/>
      <c r="R414" s="93"/>
      <c r="S414" s="93"/>
      <c r="T414" s="94"/>
      <c r="U414" s="40"/>
      <c r="V414" s="40"/>
      <c r="W414" s="40"/>
      <c r="X414" s="40"/>
      <c r="Y414" s="40"/>
      <c r="Z414" s="40"/>
      <c r="AA414" s="40"/>
      <c r="AB414" s="40"/>
      <c r="AC414" s="40"/>
      <c r="AD414" s="40"/>
      <c r="AE414" s="40"/>
      <c r="AT414" s="18" t="s">
        <v>157</v>
      </c>
      <c r="AU414" s="18" t="s">
        <v>99</v>
      </c>
    </row>
    <row r="415" s="2" customFormat="1">
      <c r="A415" s="40"/>
      <c r="B415" s="41"/>
      <c r="C415" s="42"/>
      <c r="D415" s="241" t="s">
        <v>168</v>
      </c>
      <c r="E415" s="42"/>
      <c r="F415" s="269" t="s">
        <v>509</v>
      </c>
      <c r="G415" s="42"/>
      <c r="H415" s="42"/>
      <c r="I415" s="243"/>
      <c r="J415" s="42"/>
      <c r="K415" s="42"/>
      <c r="L415" s="46"/>
      <c r="M415" s="244"/>
      <c r="N415" s="245"/>
      <c r="O415" s="93"/>
      <c r="P415" s="93"/>
      <c r="Q415" s="93"/>
      <c r="R415" s="93"/>
      <c r="S415" s="93"/>
      <c r="T415" s="94"/>
      <c r="U415" s="40"/>
      <c r="V415" s="40"/>
      <c r="W415" s="40"/>
      <c r="X415" s="40"/>
      <c r="Y415" s="40"/>
      <c r="Z415" s="40"/>
      <c r="AA415" s="40"/>
      <c r="AB415" s="40"/>
      <c r="AC415" s="40"/>
      <c r="AD415" s="40"/>
      <c r="AE415" s="40"/>
      <c r="AT415" s="18" t="s">
        <v>168</v>
      </c>
      <c r="AU415" s="18" t="s">
        <v>99</v>
      </c>
    </row>
    <row r="416" s="13" customFormat="1">
      <c r="A416" s="13"/>
      <c r="B416" s="248"/>
      <c r="C416" s="249"/>
      <c r="D416" s="241" t="s">
        <v>159</v>
      </c>
      <c r="E416" s="250" t="s">
        <v>1</v>
      </c>
      <c r="F416" s="251" t="s">
        <v>501</v>
      </c>
      <c r="G416" s="249"/>
      <c r="H416" s="250" t="s">
        <v>1</v>
      </c>
      <c r="I416" s="252"/>
      <c r="J416" s="249"/>
      <c r="K416" s="249"/>
      <c r="L416" s="253"/>
      <c r="M416" s="254"/>
      <c r="N416" s="255"/>
      <c r="O416" s="255"/>
      <c r="P416" s="255"/>
      <c r="Q416" s="255"/>
      <c r="R416" s="255"/>
      <c r="S416" s="255"/>
      <c r="T416" s="256"/>
      <c r="U416" s="13"/>
      <c r="V416" s="13"/>
      <c r="W416" s="13"/>
      <c r="X416" s="13"/>
      <c r="Y416" s="13"/>
      <c r="Z416" s="13"/>
      <c r="AA416" s="13"/>
      <c r="AB416" s="13"/>
      <c r="AC416" s="13"/>
      <c r="AD416" s="13"/>
      <c r="AE416" s="13"/>
      <c r="AT416" s="257" t="s">
        <v>159</v>
      </c>
      <c r="AU416" s="257" t="s">
        <v>99</v>
      </c>
      <c r="AV416" s="13" t="s">
        <v>23</v>
      </c>
      <c r="AW416" s="13" t="s">
        <v>48</v>
      </c>
      <c r="AX416" s="13" t="s">
        <v>91</v>
      </c>
      <c r="AY416" s="257" t="s">
        <v>145</v>
      </c>
    </row>
    <row r="417" s="14" customFormat="1">
      <c r="A417" s="14"/>
      <c r="B417" s="258"/>
      <c r="C417" s="259"/>
      <c r="D417" s="241" t="s">
        <v>159</v>
      </c>
      <c r="E417" s="260" t="s">
        <v>1</v>
      </c>
      <c r="F417" s="261" t="s">
        <v>502</v>
      </c>
      <c r="G417" s="259"/>
      <c r="H417" s="262">
        <v>31.5</v>
      </c>
      <c r="I417" s="263"/>
      <c r="J417" s="259"/>
      <c r="K417" s="259"/>
      <c r="L417" s="264"/>
      <c r="M417" s="265"/>
      <c r="N417" s="266"/>
      <c r="O417" s="266"/>
      <c r="P417" s="266"/>
      <c r="Q417" s="266"/>
      <c r="R417" s="266"/>
      <c r="S417" s="266"/>
      <c r="T417" s="267"/>
      <c r="U417" s="14"/>
      <c r="V417" s="14"/>
      <c r="W417" s="14"/>
      <c r="X417" s="14"/>
      <c r="Y417" s="14"/>
      <c r="Z417" s="14"/>
      <c r="AA417" s="14"/>
      <c r="AB417" s="14"/>
      <c r="AC417" s="14"/>
      <c r="AD417" s="14"/>
      <c r="AE417" s="14"/>
      <c r="AT417" s="268" t="s">
        <v>159</v>
      </c>
      <c r="AU417" s="268" t="s">
        <v>99</v>
      </c>
      <c r="AV417" s="14" t="s">
        <v>99</v>
      </c>
      <c r="AW417" s="14" t="s">
        <v>48</v>
      </c>
      <c r="AX417" s="14" t="s">
        <v>91</v>
      </c>
      <c r="AY417" s="268" t="s">
        <v>145</v>
      </c>
    </row>
    <row r="418" s="2" customFormat="1" ht="24.15" customHeight="1">
      <c r="A418" s="40"/>
      <c r="B418" s="41"/>
      <c r="C418" s="281" t="s">
        <v>510</v>
      </c>
      <c r="D418" s="281" t="s">
        <v>250</v>
      </c>
      <c r="E418" s="282" t="s">
        <v>511</v>
      </c>
      <c r="F418" s="283" t="s">
        <v>512</v>
      </c>
      <c r="G418" s="284" t="s">
        <v>348</v>
      </c>
      <c r="H418" s="285">
        <v>31.815000000000001</v>
      </c>
      <c r="I418" s="286"/>
      <c r="J418" s="287">
        <f>ROUND(I418*H418,2)</f>
        <v>0</v>
      </c>
      <c r="K418" s="283" t="s">
        <v>152</v>
      </c>
      <c r="L418" s="288"/>
      <c r="M418" s="289" t="s">
        <v>1</v>
      </c>
      <c r="N418" s="290" t="s">
        <v>56</v>
      </c>
      <c r="O418" s="93"/>
      <c r="P418" s="237">
        <f>O418*H418</f>
        <v>0</v>
      </c>
      <c r="Q418" s="237">
        <v>0.00077999999999999999</v>
      </c>
      <c r="R418" s="237">
        <f>Q418*H418</f>
        <v>0.0248157</v>
      </c>
      <c r="S418" s="237">
        <v>0</v>
      </c>
      <c r="T418" s="238">
        <f>S418*H418</f>
        <v>0</v>
      </c>
      <c r="U418" s="40"/>
      <c r="V418" s="40"/>
      <c r="W418" s="40"/>
      <c r="X418" s="40"/>
      <c r="Y418" s="40"/>
      <c r="Z418" s="40"/>
      <c r="AA418" s="40"/>
      <c r="AB418" s="40"/>
      <c r="AC418" s="40"/>
      <c r="AD418" s="40"/>
      <c r="AE418" s="40"/>
      <c r="AR418" s="239" t="s">
        <v>513</v>
      </c>
      <c r="AT418" s="239" t="s">
        <v>250</v>
      </c>
      <c r="AU418" s="239" t="s">
        <v>99</v>
      </c>
      <c r="AY418" s="18" t="s">
        <v>145</v>
      </c>
      <c r="BE418" s="240">
        <f>IF(N418="základní",J418,0)</f>
        <v>0</v>
      </c>
      <c r="BF418" s="240">
        <f>IF(N418="snížená",J418,0)</f>
        <v>0</v>
      </c>
      <c r="BG418" s="240">
        <f>IF(N418="zákl. přenesená",J418,0)</f>
        <v>0</v>
      </c>
      <c r="BH418" s="240">
        <f>IF(N418="sníž. přenesená",J418,0)</f>
        <v>0</v>
      </c>
      <c r="BI418" s="240">
        <f>IF(N418="nulová",J418,0)</f>
        <v>0</v>
      </c>
      <c r="BJ418" s="18" t="s">
        <v>23</v>
      </c>
      <c r="BK418" s="240">
        <f>ROUND(I418*H418,2)</f>
        <v>0</v>
      </c>
      <c r="BL418" s="18" t="s">
        <v>513</v>
      </c>
      <c r="BM418" s="239" t="s">
        <v>514</v>
      </c>
    </row>
    <row r="419" s="2" customFormat="1">
      <c r="A419" s="40"/>
      <c r="B419" s="41"/>
      <c r="C419" s="42"/>
      <c r="D419" s="241" t="s">
        <v>155</v>
      </c>
      <c r="E419" s="42"/>
      <c r="F419" s="242" t="s">
        <v>512</v>
      </c>
      <c r="G419" s="42"/>
      <c r="H419" s="42"/>
      <c r="I419" s="243"/>
      <c r="J419" s="42"/>
      <c r="K419" s="42"/>
      <c r="L419" s="46"/>
      <c r="M419" s="244"/>
      <c r="N419" s="245"/>
      <c r="O419" s="93"/>
      <c r="P419" s="93"/>
      <c r="Q419" s="93"/>
      <c r="R419" s="93"/>
      <c r="S419" s="93"/>
      <c r="T419" s="94"/>
      <c r="U419" s="40"/>
      <c r="V419" s="40"/>
      <c r="W419" s="40"/>
      <c r="X419" s="40"/>
      <c r="Y419" s="40"/>
      <c r="Z419" s="40"/>
      <c r="AA419" s="40"/>
      <c r="AB419" s="40"/>
      <c r="AC419" s="40"/>
      <c r="AD419" s="40"/>
      <c r="AE419" s="40"/>
      <c r="AT419" s="18" t="s">
        <v>155</v>
      </c>
      <c r="AU419" s="18" t="s">
        <v>99</v>
      </c>
    </row>
    <row r="420" s="13" customFormat="1">
      <c r="A420" s="13"/>
      <c r="B420" s="248"/>
      <c r="C420" s="249"/>
      <c r="D420" s="241" t="s">
        <v>159</v>
      </c>
      <c r="E420" s="250" t="s">
        <v>1</v>
      </c>
      <c r="F420" s="251" t="s">
        <v>501</v>
      </c>
      <c r="G420" s="249"/>
      <c r="H420" s="250" t="s">
        <v>1</v>
      </c>
      <c r="I420" s="252"/>
      <c r="J420" s="249"/>
      <c r="K420" s="249"/>
      <c r="L420" s="253"/>
      <c r="M420" s="254"/>
      <c r="N420" s="255"/>
      <c r="O420" s="255"/>
      <c r="P420" s="255"/>
      <c r="Q420" s="255"/>
      <c r="R420" s="255"/>
      <c r="S420" s="255"/>
      <c r="T420" s="256"/>
      <c r="U420" s="13"/>
      <c r="V420" s="13"/>
      <c r="W420" s="13"/>
      <c r="X420" s="13"/>
      <c r="Y420" s="13"/>
      <c r="Z420" s="13"/>
      <c r="AA420" s="13"/>
      <c r="AB420" s="13"/>
      <c r="AC420" s="13"/>
      <c r="AD420" s="13"/>
      <c r="AE420" s="13"/>
      <c r="AT420" s="257" t="s">
        <v>159</v>
      </c>
      <c r="AU420" s="257" t="s">
        <v>99</v>
      </c>
      <c r="AV420" s="13" t="s">
        <v>23</v>
      </c>
      <c r="AW420" s="13" t="s">
        <v>48</v>
      </c>
      <c r="AX420" s="13" t="s">
        <v>91</v>
      </c>
      <c r="AY420" s="257" t="s">
        <v>145</v>
      </c>
    </row>
    <row r="421" s="14" customFormat="1">
      <c r="A421" s="14"/>
      <c r="B421" s="258"/>
      <c r="C421" s="259"/>
      <c r="D421" s="241" t="s">
        <v>159</v>
      </c>
      <c r="E421" s="260" t="s">
        <v>1</v>
      </c>
      <c r="F421" s="261" t="s">
        <v>515</v>
      </c>
      <c r="G421" s="259"/>
      <c r="H421" s="262">
        <v>31.815000000000001</v>
      </c>
      <c r="I421" s="263"/>
      <c r="J421" s="259"/>
      <c r="K421" s="259"/>
      <c r="L421" s="264"/>
      <c r="M421" s="291"/>
      <c r="N421" s="292"/>
      <c r="O421" s="292"/>
      <c r="P421" s="292"/>
      <c r="Q421" s="292"/>
      <c r="R421" s="292"/>
      <c r="S421" s="292"/>
      <c r="T421" s="293"/>
      <c r="U421" s="14"/>
      <c r="V421" s="14"/>
      <c r="W421" s="14"/>
      <c r="X421" s="14"/>
      <c r="Y421" s="14"/>
      <c r="Z421" s="14"/>
      <c r="AA421" s="14"/>
      <c r="AB421" s="14"/>
      <c r="AC421" s="14"/>
      <c r="AD421" s="14"/>
      <c r="AE421" s="14"/>
      <c r="AT421" s="268" t="s">
        <v>159</v>
      </c>
      <c r="AU421" s="268" t="s">
        <v>99</v>
      </c>
      <c r="AV421" s="14" t="s">
        <v>99</v>
      </c>
      <c r="AW421" s="14" t="s">
        <v>48</v>
      </c>
      <c r="AX421" s="14" t="s">
        <v>91</v>
      </c>
      <c r="AY421" s="268" t="s">
        <v>145</v>
      </c>
    </row>
    <row r="422" s="2" customFormat="1" ht="6.96" customHeight="1">
      <c r="A422" s="40"/>
      <c r="B422" s="68"/>
      <c r="C422" s="69"/>
      <c r="D422" s="69"/>
      <c r="E422" s="69"/>
      <c r="F422" s="69"/>
      <c r="G422" s="69"/>
      <c r="H422" s="69"/>
      <c r="I422" s="69"/>
      <c r="J422" s="69"/>
      <c r="K422" s="69"/>
      <c r="L422" s="46"/>
      <c r="M422" s="40"/>
      <c r="O422" s="40"/>
      <c r="P422" s="40"/>
      <c r="Q422" s="40"/>
      <c r="R422" s="40"/>
      <c r="S422" s="40"/>
      <c r="T422" s="40"/>
      <c r="U422" s="40"/>
      <c r="V422" s="40"/>
      <c r="W422" s="40"/>
      <c r="X422" s="40"/>
      <c r="Y422" s="40"/>
      <c r="Z422" s="40"/>
      <c r="AA422" s="40"/>
      <c r="AB422" s="40"/>
      <c r="AC422" s="40"/>
      <c r="AD422" s="40"/>
      <c r="AE422" s="40"/>
    </row>
  </sheetData>
  <sheetProtection sheet="1" autoFilter="0" formatColumns="0" formatRows="0" objects="1" scenarios="1" spinCount="100000" saltValue="jK6yXHWFrvMXOzfyWAbwdwS9V1xN32xpzhKGHagjMBYsySnQ8+Z4weSaJNG7VJujRNs4GWcBaCnFhgR6RDOy3g==" hashValue="iI0IyegL5ejlu93Of9xtjKAjXT5IczcdxoyUAchHjXitK8Na+zSjxOsv508FSAoa2gbfs16cRi1Y4M2dBrzzZg==" algorithmName="SHA-512" password="CC35"/>
  <autoFilter ref="C127:K421"/>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2_01/121151113"/>
    <hyperlink ref="F138" r:id="rId2" display="https://podminky.urs.cz/item/CS_URS_2022_01/122151102"/>
    <hyperlink ref="F144" r:id="rId3" display="https://podminky.urs.cz/item/CS_URS_2022_01/132112121"/>
    <hyperlink ref="F149" r:id="rId4" display="https://podminky.urs.cz/item/CS_URS_2022_01/167111101"/>
    <hyperlink ref="F157" r:id="rId5" display="https://podminky.urs.cz/item/CS_URS_2022_01/162351103"/>
    <hyperlink ref="F165" r:id="rId6" display="https://podminky.urs.cz/item/CS_URS_2022_01/162751117"/>
    <hyperlink ref="F174" r:id="rId7" display="https://podminky.urs.cz/item/CS_URS_2022_01/162751119"/>
    <hyperlink ref="F186" r:id="rId8" display="https://podminky.urs.cz/item/CS_URS_2022_01/171201231"/>
    <hyperlink ref="F197" r:id="rId9" display="https://podminky.urs.cz/item/CS_URS_2022_01/171251101"/>
    <hyperlink ref="F202" r:id="rId10" display="https://podminky.urs.cz/item/CS_URS_2022_01/181151311"/>
    <hyperlink ref="F210" r:id="rId11" display="https://podminky.urs.cz/item/CS_URS_2022_01/181351103"/>
    <hyperlink ref="F215" r:id="rId12" display="https://podminky.urs.cz/item/CS_URS_2022_01/181411141"/>
    <hyperlink ref="F225" r:id="rId13" display="https://podminky.urs.cz/item/CS_URS_2022_01/183205111"/>
    <hyperlink ref="F231" r:id="rId14" display="https://podminky.urs.cz/item/CS_URS_2022_01/183403114"/>
    <hyperlink ref="F237" r:id="rId15" display="https://podminky.urs.cz/item/CS_URS_2022_01/183403153"/>
    <hyperlink ref="F243" r:id="rId16" display="https://podminky.urs.cz/item/CS_URS_2022_01/184802111"/>
    <hyperlink ref="F249" r:id="rId17" display="https://podminky.urs.cz/item/CS_URS_2022_01/185803111"/>
    <hyperlink ref="F255" r:id="rId18" display="https://podminky.urs.cz/item/CS_URS_2022_01/181951112"/>
    <hyperlink ref="F265" r:id="rId19" display="https://podminky.urs.cz/item/CS_URS_2022_01/564851011"/>
    <hyperlink ref="F272" r:id="rId20" display="https://podminky.urs.cz/item/CS_URS_2022_01/998225111"/>
    <hyperlink ref="F277" r:id="rId21" display="https://podminky.urs.cz/item/CS_URS_2022_01/596211230"/>
    <hyperlink ref="F282" r:id="rId22" display="https://podminky.urs.cz/item/CS_URS_2022_01/596211231"/>
    <hyperlink ref="F291" r:id="rId23" display="https://podminky.urs.cz/item/CS_URS_2022_01/916231213"/>
    <hyperlink ref="F301" r:id="rId24" display="https://podminky.urs.cz/item/CS_URS_2022_01/916991121"/>
    <hyperlink ref="F311" r:id="rId25" display="https://podminky.urs.cz/item/CS_URS_2022_01/997221611"/>
    <hyperlink ref="F317" r:id="rId26" display="https://podminky.urs.cz/item/CS_URS_2022_01/997221151"/>
    <hyperlink ref="F322" r:id="rId27" display="https://podminky.urs.cz/item/CS_URS_2022_01/998223011"/>
    <hyperlink ref="F326" r:id="rId28" display="https://podminky.urs.cz/item/CS_URS_2022_01/211531111"/>
    <hyperlink ref="F331" r:id="rId29" display="https://podminky.urs.cz/item/CS_URS_2022_01/212755214"/>
    <hyperlink ref="F336" r:id="rId30" display="https://podminky.urs.cz/item/CS_URS_2022_01/899331111"/>
    <hyperlink ref="F341" r:id="rId31" display="https://podminky.urs.cz/item/CS_URS_2022_01/899431111"/>
    <hyperlink ref="F346" r:id="rId32" display="https://podminky.urs.cz/item/CS_URS_2022_01/998274101"/>
    <hyperlink ref="F351" r:id="rId33" display="https://podminky.urs.cz/item/CS_URS_2022_01/113106171"/>
    <hyperlink ref="F356" r:id="rId34" display="https://podminky.urs.cz/item/CS_URS_2022_01/979054451"/>
    <hyperlink ref="F362" r:id="rId35" display="https://podminky.urs.cz/item/CS_URS_2022_01/113202111"/>
    <hyperlink ref="F368" r:id="rId36" display="https://podminky.urs.cz/item/CS_URS_2022_01/113107130"/>
    <hyperlink ref="F374" r:id="rId37" display="https://podminky.urs.cz/item/CS_URS_2022_01/997221611"/>
    <hyperlink ref="F381" r:id="rId38" display="https://podminky.urs.cz/item/CS_URS_2022_01/997221561"/>
    <hyperlink ref="F388" r:id="rId39" display="https://podminky.urs.cz/item/CS_URS_2022_01/997221151"/>
    <hyperlink ref="F393" r:id="rId40" display="https://podminky.urs.cz/item/CS_URS_2022_01/997221569"/>
    <hyperlink ref="F401" r:id="rId41" display="https://podminky.urs.cz/item/CS_URS_2022_01/997221861"/>
    <hyperlink ref="F409" r:id="rId42" display="https://podminky.urs.cz/item/CS_URS_2022_01/460490014"/>
    <hyperlink ref="F414" r:id="rId43" display="https://podminky.urs.cz/item/CS_URS_2022_01/460510064"/>
  </hyperlinks>
  <pageMargins left="0.39375" right="0.39375" top="0.39375" bottom="0.39375" header="0" footer="0"/>
  <pageSetup paperSize="9" orientation="portrait" blackAndWhite="1" fitToHeight="100"/>
  <headerFooter>
    <oddFooter>&amp;CStrana &amp;P z &amp;N</oddFooter>
  </headerFooter>
  <drawing r:id="rId4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8"/>
      <c r="C3" s="149"/>
      <c r="D3" s="149"/>
      <c r="E3" s="149"/>
      <c r="F3" s="149"/>
      <c r="G3" s="149"/>
      <c r="H3" s="149"/>
      <c r="I3" s="149"/>
      <c r="J3" s="149"/>
      <c r="K3" s="149"/>
      <c r="L3" s="21"/>
      <c r="AT3" s="18" t="s">
        <v>99</v>
      </c>
    </row>
    <row r="4" s="1" customFormat="1" ht="24.96" customHeight="1">
      <c r="B4" s="21"/>
      <c r="D4" s="150" t="s">
        <v>112</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Šternberk – výstavba chodníku na Olomoucké ulici u ZŠ</v>
      </c>
      <c r="F7" s="152"/>
      <c r="G7" s="152"/>
      <c r="H7" s="152"/>
      <c r="L7" s="21"/>
    </row>
    <row r="8" s="1" customFormat="1" ht="12" customHeight="1">
      <c r="B8" s="21"/>
      <c r="D8" s="152" t="s">
        <v>113</v>
      </c>
      <c r="L8" s="21"/>
    </row>
    <row r="9" s="2" customFormat="1" ht="16.5" customHeight="1">
      <c r="A9" s="40"/>
      <c r="B9" s="46"/>
      <c r="C9" s="40"/>
      <c r="D9" s="40"/>
      <c r="E9" s="153" t="s">
        <v>516</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115</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517</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108</v>
      </c>
      <c r="G13" s="40"/>
      <c r="H13" s="40"/>
      <c r="I13" s="152" t="s">
        <v>21</v>
      </c>
      <c r="J13" s="143" t="s">
        <v>518</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13. 11. 2022</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294" t="s">
        <v>31</v>
      </c>
      <c r="J15" s="295" t="s">
        <v>519</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ROUND((SUM(BE123:BE196)),  2)</f>
        <v>0</v>
      </c>
      <c r="G35" s="40"/>
      <c r="H35" s="40"/>
      <c r="I35" s="166">
        <v>0.20999999999999999</v>
      </c>
      <c r="J35" s="165">
        <f>ROUND(((SUM(BE123:BE196))*I35),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ROUND((SUM(BF123:BF196)),  2)</f>
        <v>0</v>
      </c>
      <c r="G36" s="40"/>
      <c r="H36" s="40"/>
      <c r="I36" s="166">
        <v>0.14999999999999999</v>
      </c>
      <c r="J36" s="165">
        <f>ROUND(((SUM(BF123:BF196))*I36),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ROUND((SUM(BG123:BG196)),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ROUND((SUM(BH123:BH196)),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ROUND((SUM(BI123:BI196)),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117</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Šternberk – výstavba chodníku na Olomoucké ulici u ZŠ</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113</v>
      </c>
      <c r="D85" s="23"/>
      <c r="E85" s="23"/>
      <c r="F85" s="23"/>
      <c r="G85" s="23"/>
      <c r="H85" s="23"/>
      <c r="I85" s="23"/>
      <c r="J85" s="23"/>
      <c r="K85" s="23"/>
      <c r="L85" s="21"/>
    </row>
    <row r="86" s="2" customFormat="1" ht="16.5" customHeight="1">
      <c r="A86" s="40"/>
      <c r="B86" s="41"/>
      <c r="C86" s="42"/>
      <c r="D86" s="42"/>
      <c r="E86" s="185" t="s">
        <v>516</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115</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2-1 -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13. 11. 2022</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118</v>
      </c>
      <c r="D95" s="187"/>
      <c r="E95" s="187"/>
      <c r="F95" s="187"/>
      <c r="G95" s="187"/>
      <c r="H95" s="187"/>
      <c r="I95" s="187"/>
      <c r="J95" s="188" t="s">
        <v>119</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120</v>
      </c>
      <c r="D97" s="42"/>
      <c r="E97" s="42"/>
      <c r="F97" s="42"/>
      <c r="G97" s="42"/>
      <c r="H97" s="42"/>
      <c r="I97" s="42"/>
      <c r="J97" s="112">
        <f>J123</f>
        <v>0</v>
      </c>
      <c r="K97" s="42"/>
      <c r="L97" s="65"/>
      <c r="S97" s="40"/>
      <c r="T97" s="40"/>
      <c r="U97" s="40"/>
      <c r="V97" s="40"/>
      <c r="W97" s="40"/>
      <c r="X97" s="40"/>
      <c r="Y97" s="40"/>
      <c r="Z97" s="40"/>
      <c r="AA97" s="40"/>
      <c r="AB97" s="40"/>
      <c r="AC97" s="40"/>
      <c r="AD97" s="40"/>
      <c r="AE97" s="40"/>
      <c r="AU97" s="18" t="s">
        <v>121</v>
      </c>
    </row>
    <row r="98" s="9" customFormat="1" ht="24.96" customHeight="1">
      <c r="A98" s="9"/>
      <c r="B98" s="190"/>
      <c r="C98" s="191"/>
      <c r="D98" s="192" t="s">
        <v>520</v>
      </c>
      <c r="E98" s="193"/>
      <c r="F98" s="193"/>
      <c r="G98" s="193"/>
      <c r="H98" s="193"/>
      <c r="I98" s="193"/>
      <c r="J98" s="194">
        <f>J124</f>
        <v>0</v>
      </c>
      <c r="K98" s="191"/>
      <c r="L98" s="195"/>
      <c r="S98" s="9"/>
      <c r="T98" s="9"/>
      <c r="U98" s="9"/>
      <c r="V98" s="9"/>
      <c r="W98" s="9"/>
      <c r="X98" s="9"/>
      <c r="Y98" s="9"/>
      <c r="Z98" s="9"/>
      <c r="AA98" s="9"/>
      <c r="AB98" s="9"/>
      <c r="AC98" s="9"/>
      <c r="AD98" s="9"/>
      <c r="AE98" s="9"/>
    </row>
    <row r="99" s="10" customFormat="1" ht="19.92" customHeight="1">
      <c r="A99" s="10"/>
      <c r="B99" s="196"/>
      <c r="C99" s="135"/>
      <c r="D99" s="197" t="s">
        <v>521</v>
      </c>
      <c r="E99" s="198"/>
      <c r="F99" s="198"/>
      <c r="G99" s="198"/>
      <c r="H99" s="198"/>
      <c r="I99" s="198"/>
      <c r="J99" s="199">
        <f>J125</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522</v>
      </c>
      <c r="E100" s="198"/>
      <c r="F100" s="198"/>
      <c r="G100" s="198"/>
      <c r="H100" s="198"/>
      <c r="I100" s="198"/>
      <c r="J100" s="199">
        <f>J146</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523</v>
      </c>
      <c r="E101" s="198"/>
      <c r="F101" s="198"/>
      <c r="G101" s="198"/>
      <c r="H101" s="198"/>
      <c r="I101" s="198"/>
      <c r="J101" s="199">
        <f>J162</f>
        <v>0</v>
      </c>
      <c r="K101" s="135"/>
      <c r="L101" s="200"/>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130</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185" t="str">
        <f>E7</f>
        <v>Šternberk – výstavba chodníku na Olomoucké ulici u ZŠ</v>
      </c>
      <c r="F111" s="33"/>
      <c r="G111" s="33"/>
      <c r="H111" s="33"/>
      <c r="I111" s="42"/>
      <c r="J111" s="42"/>
      <c r="K111" s="42"/>
      <c r="L111" s="65"/>
      <c r="S111" s="40"/>
      <c r="T111" s="40"/>
      <c r="U111" s="40"/>
      <c r="V111" s="40"/>
      <c r="W111" s="40"/>
      <c r="X111" s="40"/>
      <c r="Y111" s="40"/>
      <c r="Z111" s="40"/>
      <c r="AA111" s="40"/>
      <c r="AB111" s="40"/>
      <c r="AC111" s="40"/>
      <c r="AD111" s="40"/>
      <c r="AE111" s="40"/>
    </row>
    <row r="112" s="1" customFormat="1" ht="12" customHeight="1">
      <c r="B112" s="22"/>
      <c r="C112" s="33" t="s">
        <v>113</v>
      </c>
      <c r="D112" s="23"/>
      <c r="E112" s="23"/>
      <c r="F112" s="23"/>
      <c r="G112" s="23"/>
      <c r="H112" s="23"/>
      <c r="I112" s="23"/>
      <c r="J112" s="23"/>
      <c r="K112" s="23"/>
      <c r="L112" s="21"/>
    </row>
    <row r="113" s="2" customFormat="1" ht="16.5" customHeight="1">
      <c r="A113" s="40"/>
      <c r="B113" s="41"/>
      <c r="C113" s="42"/>
      <c r="D113" s="42"/>
      <c r="E113" s="185" t="s">
        <v>516</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115</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30" customHeight="1">
      <c r="A115" s="40"/>
      <c r="B115" s="41"/>
      <c r="C115" s="42"/>
      <c r="D115" s="42"/>
      <c r="E115" s="78" t="str">
        <f>E11</f>
        <v>2-1 - VON - VEDLEJŠÍ A OSTATNÍ NÁKLADY- soupis prací</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Šternberk</v>
      </c>
      <c r="G117" s="42"/>
      <c r="H117" s="42"/>
      <c r="I117" s="33" t="s">
        <v>26</v>
      </c>
      <c r="J117" s="81" t="str">
        <f>IF(J14="","",J14)</f>
        <v>13. 11. 2022</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Šternberk</v>
      </c>
      <c r="G119" s="42"/>
      <c r="H119" s="42"/>
      <c r="I119" s="33"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33" t="s">
        <v>46</v>
      </c>
      <c r="J120" s="38" t="str">
        <f>E26</f>
        <v xml:space="preserve">ing.Pospíšil Michal        CU 2022/1</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11" customFormat="1" ht="29.28" customHeight="1">
      <c r="A122" s="201"/>
      <c r="B122" s="202"/>
      <c r="C122" s="203" t="s">
        <v>131</v>
      </c>
      <c r="D122" s="204" t="s">
        <v>76</v>
      </c>
      <c r="E122" s="204" t="s">
        <v>72</v>
      </c>
      <c r="F122" s="204" t="s">
        <v>73</v>
      </c>
      <c r="G122" s="204" t="s">
        <v>132</v>
      </c>
      <c r="H122" s="204" t="s">
        <v>133</v>
      </c>
      <c r="I122" s="204" t="s">
        <v>134</v>
      </c>
      <c r="J122" s="204" t="s">
        <v>119</v>
      </c>
      <c r="K122" s="205" t="s">
        <v>135</v>
      </c>
      <c r="L122" s="206"/>
      <c r="M122" s="102" t="s">
        <v>1</v>
      </c>
      <c r="N122" s="103" t="s">
        <v>55</v>
      </c>
      <c r="O122" s="103" t="s">
        <v>136</v>
      </c>
      <c r="P122" s="103" t="s">
        <v>137</v>
      </c>
      <c r="Q122" s="103" t="s">
        <v>138</v>
      </c>
      <c r="R122" s="103" t="s">
        <v>139</v>
      </c>
      <c r="S122" s="103" t="s">
        <v>140</v>
      </c>
      <c r="T122" s="104" t="s">
        <v>141</v>
      </c>
      <c r="U122" s="201"/>
      <c r="V122" s="201"/>
      <c r="W122" s="201"/>
      <c r="X122" s="201"/>
      <c r="Y122" s="201"/>
      <c r="Z122" s="201"/>
      <c r="AA122" s="201"/>
      <c r="AB122" s="201"/>
      <c r="AC122" s="201"/>
      <c r="AD122" s="201"/>
      <c r="AE122" s="201"/>
    </row>
    <row r="123" s="2" customFormat="1" ht="22.8" customHeight="1">
      <c r="A123" s="40"/>
      <c r="B123" s="41"/>
      <c r="C123" s="109" t="s">
        <v>142</v>
      </c>
      <c r="D123" s="42"/>
      <c r="E123" s="42"/>
      <c r="F123" s="42"/>
      <c r="G123" s="42"/>
      <c r="H123" s="42"/>
      <c r="I123" s="42"/>
      <c r="J123" s="207">
        <f>BK123</f>
        <v>0</v>
      </c>
      <c r="K123" s="42"/>
      <c r="L123" s="46"/>
      <c r="M123" s="105"/>
      <c r="N123" s="208"/>
      <c r="O123" s="106"/>
      <c r="P123" s="209">
        <f>P124</f>
        <v>0</v>
      </c>
      <c r="Q123" s="106"/>
      <c r="R123" s="209">
        <f>R124</f>
        <v>0</v>
      </c>
      <c r="S123" s="106"/>
      <c r="T123" s="210">
        <f>T124</f>
        <v>0</v>
      </c>
      <c r="U123" s="40"/>
      <c r="V123" s="40"/>
      <c r="W123" s="40"/>
      <c r="X123" s="40"/>
      <c r="Y123" s="40"/>
      <c r="Z123" s="40"/>
      <c r="AA123" s="40"/>
      <c r="AB123" s="40"/>
      <c r="AC123" s="40"/>
      <c r="AD123" s="40"/>
      <c r="AE123" s="40"/>
      <c r="AT123" s="18" t="s">
        <v>90</v>
      </c>
      <c r="AU123" s="18" t="s">
        <v>121</v>
      </c>
      <c r="BK123" s="211">
        <f>BK124</f>
        <v>0</v>
      </c>
    </row>
    <row r="124" s="12" customFormat="1" ht="25.92" customHeight="1">
      <c r="A124" s="12"/>
      <c r="B124" s="212"/>
      <c r="C124" s="213"/>
      <c r="D124" s="214" t="s">
        <v>90</v>
      </c>
      <c r="E124" s="215" t="s">
        <v>524</v>
      </c>
      <c r="F124" s="215" t="s">
        <v>525</v>
      </c>
      <c r="G124" s="213"/>
      <c r="H124" s="213"/>
      <c r="I124" s="216"/>
      <c r="J124" s="217">
        <f>BK124</f>
        <v>0</v>
      </c>
      <c r="K124" s="213"/>
      <c r="L124" s="218"/>
      <c r="M124" s="219"/>
      <c r="N124" s="220"/>
      <c r="O124" s="220"/>
      <c r="P124" s="221">
        <f>P125+P146+P162</f>
        <v>0</v>
      </c>
      <c r="Q124" s="220"/>
      <c r="R124" s="221">
        <f>R125+R146+R162</f>
        <v>0</v>
      </c>
      <c r="S124" s="220"/>
      <c r="T124" s="222">
        <f>T125+T146+T162</f>
        <v>0</v>
      </c>
      <c r="U124" s="12"/>
      <c r="V124" s="12"/>
      <c r="W124" s="12"/>
      <c r="X124" s="12"/>
      <c r="Y124" s="12"/>
      <c r="Z124" s="12"/>
      <c r="AA124" s="12"/>
      <c r="AB124" s="12"/>
      <c r="AC124" s="12"/>
      <c r="AD124" s="12"/>
      <c r="AE124" s="12"/>
      <c r="AR124" s="223" t="s">
        <v>187</v>
      </c>
      <c r="AT124" s="224" t="s">
        <v>90</v>
      </c>
      <c r="AU124" s="224" t="s">
        <v>91</v>
      </c>
      <c r="AY124" s="223" t="s">
        <v>145</v>
      </c>
      <c r="BK124" s="225">
        <f>BK125+BK146+BK162</f>
        <v>0</v>
      </c>
    </row>
    <row r="125" s="12" customFormat="1" ht="22.8" customHeight="1">
      <c r="A125" s="12"/>
      <c r="B125" s="212"/>
      <c r="C125" s="213"/>
      <c r="D125" s="214" t="s">
        <v>90</v>
      </c>
      <c r="E125" s="226" t="s">
        <v>526</v>
      </c>
      <c r="F125" s="226" t="s">
        <v>527</v>
      </c>
      <c r="G125" s="213"/>
      <c r="H125" s="213"/>
      <c r="I125" s="216"/>
      <c r="J125" s="227">
        <f>BK125</f>
        <v>0</v>
      </c>
      <c r="K125" s="213"/>
      <c r="L125" s="218"/>
      <c r="M125" s="219"/>
      <c r="N125" s="220"/>
      <c r="O125" s="220"/>
      <c r="P125" s="221">
        <f>SUM(P126:P145)</f>
        <v>0</v>
      </c>
      <c r="Q125" s="220"/>
      <c r="R125" s="221">
        <f>SUM(R126:R145)</f>
        <v>0</v>
      </c>
      <c r="S125" s="220"/>
      <c r="T125" s="222">
        <f>SUM(T126:T145)</f>
        <v>0</v>
      </c>
      <c r="U125" s="12"/>
      <c r="V125" s="12"/>
      <c r="W125" s="12"/>
      <c r="X125" s="12"/>
      <c r="Y125" s="12"/>
      <c r="Z125" s="12"/>
      <c r="AA125" s="12"/>
      <c r="AB125" s="12"/>
      <c r="AC125" s="12"/>
      <c r="AD125" s="12"/>
      <c r="AE125" s="12"/>
      <c r="AR125" s="223" t="s">
        <v>187</v>
      </c>
      <c r="AT125" s="224" t="s">
        <v>90</v>
      </c>
      <c r="AU125" s="224" t="s">
        <v>23</v>
      </c>
      <c r="AY125" s="223" t="s">
        <v>145</v>
      </c>
      <c r="BK125" s="225">
        <f>SUM(BK126:BK145)</f>
        <v>0</v>
      </c>
    </row>
    <row r="126" s="2" customFormat="1" ht="16.5" customHeight="1">
      <c r="A126" s="40"/>
      <c r="B126" s="41"/>
      <c r="C126" s="228" t="s">
        <v>23</v>
      </c>
      <c r="D126" s="228" t="s">
        <v>148</v>
      </c>
      <c r="E126" s="229" t="s">
        <v>528</v>
      </c>
      <c r="F126" s="230" t="s">
        <v>529</v>
      </c>
      <c r="G126" s="231" t="s">
        <v>530</v>
      </c>
      <c r="H126" s="232">
        <v>1</v>
      </c>
      <c r="I126" s="233"/>
      <c r="J126" s="234">
        <f>ROUND(I126*H126,2)</f>
        <v>0</v>
      </c>
      <c r="K126" s="230" t="s">
        <v>531</v>
      </c>
      <c r="L126" s="46"/>
      <c r="M126" s="235" t="s">
        <v>1</v>
      </c>
      <c r="N126" s="236" t="s">
        <v>56</v>
      </c>
      <c r="O126" s="93"/>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532</v>
      </c>
      <c r="AT126" s="239" t="s">
        <v>148</v>
      </c>
      <c r="AU126" s="239" t="s">
        <v>99</v>
      </c>
      <c r="AY126" s="18" t="s">
        <v>145</v>
      </c>
      <c r="BE126" s="240">
        <f>IF(N126="základní",J126,0)</f>
        <v>0</v>
      </c>
      <c r="BF126" s="240">
        <f>IF(N126="snížená",J126,0)</f>
        <v>0</v>
      </c>
      <c r="BG126" s="240">
        <f>IF(N126="zákl. přenesená",J126,0)</f>
        <v>0</v>
      </c>
      <c r="BH126" s="240">
        <f>IF(N126="sníž. přenesená",J126,0)</f>
        <v>0</v>
      </c>
      <c r="BI126" s="240">
        <f>IF(N126="nulová",J126,0)</f>
        <v>0</v>
      </c>
      <c r="BJ126" s="18" t="s">
        <v>23</v>
      </c>
      <c r="BK126" s="240">
        <f>ROUND(I126*H126,2)</f>
        <v>0</v>
      </c>
      <c r="BL126" s="18" t="s">
        <v>532</v>
      </c>
      <c r="BM126" s="239" t="s">
        <v>533</v>
      </c>
    </row>
    <row r="127" s="2" customFormat="1">
      <c r="A127" s="40"/>
      <c r="B127" s="41"/>
      <c r="C127" s="42"/>
      <c r="D127" s="241" t="s">
        <v>155</v>
      </c>
      <c r="E127" s="42"/>
      <c r="F127" s="242" t="s">
        <v>529</v>
      </c>
      <c r="G127" s="42"/>
      <c r="H127" s="42"/>
      <c r="I127" s="243"/>
      <c r="J127" s="42"/>
      <c r="K127" s="42"/>
      <c r="L127" s="46"/>
      <c r="M127" s="244"/>
      <c r="N127" s="245"/>
      <c r="O127" s="93"/>
      <c r="P127" s="93"/>
      <c r="Q127" s="93"/>
      <c r="R127" s="93"/>
      <c r="S127" s="93"/>
      <c r="T127" s="94"/>
      <c r="U127" s="40"/>
      <c r="V127" s="40"/>
      <c r="W127" s="40"/>
      <c r="X127" s="40"/>
      <c r="Y127" s="40"/>
      <c r="Z127" s="40"/>
      <c r="AA127" s="40"/>
      <c r="AB127" s="40"/>
      <c r="AC127" s="40"/>
      <c r="AD127" s="40"/>
      <c r="AE127" s="40"/>
      <c r="AT127" s="18" t="s">
        <v>155</v>
      </c>
      <c r="AU127" s="18" t="s">
        <v>99</v>
      </c>
    </row>
    <row r="128" s="2" customFormat="1">
      <c r="A128" s="40"/>
      <c r="B128" s="41"/>
      <c r="C128" s="42"/>
      <c r="D128" s="241" t="s">
        <v>534</v>
      </c>
      <c r="E128" s="42"/>
      <c r="F128" s="269" t="s">
        <v>535</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534</v>
      </c>
      <c r="AU128" s="18" t="s">
        <v>99</v>
      </c>
    </row>
    <row r="129" s="14" customFormat="1">
      <c r="A129" s="14"/>
      <c r="B129" s="258"/>
      <c r="C129" s="259"/>
      <c r="D129" s="241" t="s">
        <v>159</v>
      </c>
      <c r="E129" s="260" t="s">
        <v>1</v>
      </c>
      <c r="F129" s="261" t="s">
        <v>23</v>
      </c>
      <c r="G129" s="259"/>
      <c r="H129" s="262">
        <v>1</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159</v>
      </c>
      <c r="AU129" s="268" t="s">
        <v>99</v>
      </c>
      <c r="AV129" s="14" t="s">
        <v>99</v>
      </c>
      <c r="AW129" s="14" t="s">
        <v>48</v>
      </c>
      <c r="AX129" s="14" t="s">
        <v>91</v>
      </c>
      <c r="AY129" s="268" t="s">
        <v>145</v>
      </c>
    </row>
    <row r="130" s="16" customFormat="1">
      <c r="A130" s="16"/>
      <c r="B130" s="296"/>
      <c r="C130" s="297"/>
      <c r="D130" s="241" t="s">
        <v>159</v>
      </c>
      <c r="E130" s="298" t="s">
        <v>1</v>
      </c>
      <c r="F130" s="299" t="s">
        <v>536</v>
      </c>
      <c r="G130" s="297"/>
      <c r="H130" s="300">
        <v>1</v>
      </c>
      <c r="I130" s="301"/>
      <c r="J130" s="297"/>
      <c r="K130" s="297"/>
      <c r="L130" s="302"/>
      <c r="M130" s="303"/>
      <c r="N130" s="304"/>
      <c r="O130" s="304"/>
      <c r="P130" s="304"/>
      <c r="Q130" s="304"/>
      <c r="R130" s="304"/>
      <c r="S130" s="304"/>
      <c r="T130" s="305"/>
      <c r="U130" s="16"/>
      <c r="V130" s="16"/>
      <c r="W130" s="16"/>
      <c r="X130" s="16"/>
      <c r="Y130" s="16"/>
      <c r="Z130" s="16"/>
      <c r="AA130" s="16"/>
      <c r="AB130" s="16"/>
      <c r="AC130" s="16"/>
      <c r="AD130" s="16"/>
      <c r="AE130" s="16"/>
      <c r="AT130" s="306" t="s">
        <v>159</v>
      </c>
      <c r="AU130" s="306" t="s">
        <v>99</v>
      </c>
      <c r="AV130" s="16" t="s">
        <v>153</v>
      </c>
      <c r="AW130" s="16" t="s">
        <v>48</v>
      </c>
      <c r="AX130" s="16" t="s">
        <v>23</v>
      </c>
      <c r="AY130" s="306" t="s">
        <v>145</v>
      </c>
    </row>
    <row r="131" s="2" customFormat="1" ht="16.5" customHeight="1">
      <c r="A131" s="40"/>
      <c r="B131" s="41"/>
      <c r="C131" s="228" t="s">
        <v>99</v>
      </c>
      <c r="D131" s="228" t="s">
        <v>148</v>
      </c>
      <c r="E131" s="229" t="s">
        <v>537</v>
      </c>
      <c r="F131" s="230" t="s">
        <v>538</v>
      </c>
      <c r="G131" s="231" t="s">
        <v>539</v>
      </c>
      <c r="H131" s="232">
        <v>1</v>
      </c>
      <c r="I131" s="233"/>
      <c r="J131" s="234">
        <f>ROUND(I131*H131,2)</f>
        <v>0</v>
      </c>
      <c r="K131" s="230" t="s">
        <v>1</v>
      </c>
      <c r="L131" s="46"/>
      <c r="M131" s="235" t="s">
        <v>1</v>
      </c>
      <c r="N131" s="236" t="s">
        <v>56</v>
      </c>
      <c r="O131" s="93"/>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532</v>
      </c>
      <c r="AT131" s="239" t="s">
        <v>148</v>
      </c>
      <c r="AU131" s="239" t="s">
        <v>99</v>
      </c>
      <c r="AY131" s="18" t="s">
        <v>145</v>
      </c>
      <c r="BE131" s="240">
        <f>IF(N131="základní",J131,0)</f>
        <v>0</v>
      </c>
      <c r="BF131" s="240">
        <f>IF(N131="snížená",J131,0)</f>
        <v>0</v>
      </c>
      <c r="BG131" s="240">
        <f>IF(N131="zákl. přenesená",J131,0)</f>
        <v>0</v>
      </c>
      <c r="BH131" s="240">
        <f>IF(N131="sníž. přenesená",J131,0)</f>
        <v>0</v>
      </c>
      <c r="BI131" s="240">
        <f>IF(N131="nulová",J131,0)</f>
        <v>0</v>
      </c>
      <c r="BJ131" s="18" t="s">
        <v>23</v>
      </c>
      <c r="BK131" s="240">
        <f>ROUND(I131*H131,2)</f>
        <v>0</v>
      </c>
      <c r="BL131" s="18" t="s">
        <v>532</v>
      </c>
      <c r="BM131" s="239" t="s">
        <v>540</v>
      </c>
    </row>
    <row r="132" s="2" customFormat="1">
      <c r="A132" s="40"/>
      <c r="B132" s="41"/>
      <c r="C132" s="42"/>
      <c r="D132" s="241" t="s">
        <v>155</v>
      </c>
      <c r="E132" s="42"/>
      <c r="F132" s="242" t="s">
        <v>538</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155</v>
      </c>
      <c r="AU132" s="18" t="s">
        <v>99</v>
      </c>
    </row>
    <row r="133" s="2" customFormat="1">
      <c r="A133" s="40"/>
      <c r="B133" s="41"/>
      <c r="C133" s="42"/>
      <c r="D133" s="241" t="s">
        <v>534</v>
      </c>
      <c r="E133" s="42"/>
      <c r="F133" s="269" t="s">
        <v>535</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534</v>
      </c>
      <c r="AU133" s="18" t="s">
        <v>99</v>
      </c>
    </row>
    <row r="134" s="14" customFormat="1">
      <c r="A134" s="14"/>
      <c r="B134" s="258"/>
      <c r="C134" s="259"/>
      <c r="D134" s="241" t="s">
        <v>159</v>
      </c>
      <c r="E134" s="260" t="s">
        <v>1</v>
      </c>
      <c r="F134" s="261" t="s">
        <v>23</v>
      </c>
      <c r="G134" s="259"/>
      <c r="H134" s="262">
        <v>1</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159</v>
      </c>
      <c r="AU134" s="268" t="s">
        <v>99</v>
      </c>
      <c r="AV134" s="14" t="s">
        <v>99</v>
      </c>
      <c r="AW134" s="14" t="s">
        <v>48</v>
      </c>
      <c r="AX134" s="14" t="s">
        <v>91</v>
      </c>
      <c r="AY134" s="268" t="s">
        <v>145</v>
      </c>
    </row>
    <row r="135" s="16" customFormat="1">
      <c r="A135" s="16"/>
      <c r="B135" s="296"/>
      <c r="C135" s="297"/>
      <c r="D135" s="241" t="s">
        <v>159</v>
      </c>
      <c r="E135" s="298" t="s">
        <v>1</v>
      </c>
      <c r="F135" s="299" t="s">
        <v>536</v>
      </c>
      <c r="G135" s="297"/>
      <c r="H135" s="300">
        <v>1</v>
      </c>
      <c r="I135" s="301"/>
      <c r="J135" s="297"/>
      <c r="K135" s="297"/>
      <c r="L135" s="302"/>
      <c r="M135" s="303"/>
      <c r="N135" s="304"/>
      <c r="O135" s="304"/>
      <c r="P135" s="304"/>
      <c r="Q135" s="304"/>
      <c r="R135" s="304"/>
      <c r="S135" s="304"/>
      <c r="T135" s="305"/>
      <c r="U135" s="16"/>
      <c r="V135" s="16"/>
      <c r="W135" s="16"/>
      <c r="X135" s="16"/>
      <c r="Y135" s="16"/>
      <c r="Z135" s="16"/>
      <c r="AA135" s="16"/>
      <c r="AB135" s="16"/>
      <c r="AC135" s="16"/>
      <c r="AD135" s="16"/>
      <c r="AE135" s="16"/>
      <c r="AT135" s="306" t="s">
        <v>159</v>
      </c>
      <c r="AU135" s="306" t="s">
        <v>99</v>
      </c>
      <c r="AV135" s="16" t="s">
        <v>153</v>
      </c>
      <c r="AW135" s="16" t="s">
        <v>48</v>
      </c>
      <c r="AX135" s="16" t="s">
        <v>23</v>
      </c>
      <c r="AY135" s="306" t="s">
        <v>145</v>
      </c>
    </row>
    <row r="136" s="2" customFormat="1" ht="16.5" customHeight="1">
      <c r="A136" s="40"/>
      <c r="B136" s="41"/>
      <c r="C136" s="228" t="s">
        <v>172</v>
      </c>
      <c r="D136" s="228" t="s">
        <v>148</v>
      </c>
      <c r="E136" s="229" t="s">
        <v>541</v>
      </c>
      <c r="F136" s="230" t="s">
        <v>542</v>
      </c>
      <c r="G136" s="231" t="s">
        <v>539</v>
      </c>
      <c r="H136" s="232">
        <v>1</v>
      </c>
      <c r="I136" s="233"/>
      <c r="J136" s="234">
        <f>ROUND(I136*H136,2)</f>
        <v>0</v>
      </c>
      <c r="K136" s="230" t="s">
        <v>1</v>
      </c>
      <c r="L136" s="46"/>
      <c r="M136" s="235" t="s">
        <v>1</v>
      </c>
      <c r="N136" s="236" t="s">
        <v>56</v>
      </c>
      <c r="O136" s="93"/>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532</v>
      </c>
      <c r="AT136" s="239" t="s">
        <v>148</v>
      </c>
      <c r="AU136" s="239" t="s">
        <v>99</v>
      </c>
      <c r="AY136" s="18" t="s">
        <v>145</v>
      </c>
      <c r="BE136" s="240">
        <f>IF(N136="základní",J136,0)</f>
        <v>0</v>
      </c>
      <c r="BF136" s="240">
        <f>IF(N136="snížená",J136,0)</f>
        <v>0</v>
      </c>
      <c r="BG136" s="240">
        <f>IF(N136="zákl. přenesená",J136,0)</f>
        <v>0</v>
      </c>
      <c r="BH136" s="240">
        <f>IF(N136="sníž. přenesená",J136,0)</f>
        <v>0</v>
      </c>
      <c r="BI136" s="240">
        <f>IF(N136="nulová",J136,0)</f>
        <v>0</v>
      </c>
      <c r="BJ136" s="18" t="s">
        <v>23</v>
      </c>
      <c r="BK136" s="240">
        <f>ROUND(I136*H136,2)</f>
        <v>0</v>
      </c>
      <c r="BL136" s="18" t="s">
        <v>532</v>
      </c>
      <c r="BM136" s="239" t="s">
        <v>543</v>
      </c>
    </row>
    <row r="137" s="2" customFormat="1">
      <c r="A137" s="40"/>
      <c r="B137" s="41"/>
      <c r="C137" s="42"/>
      <c r="D137" s="241" t="s">
        <v>155</v>
      </c>
      <c r="E137" s="42"/>
      <c r="F137" s="242" t="s">
        <v>542</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155</v>
      </c>
      <c r="AU137" s="18" t="s">
        <v>99</v>
      </c>
    </row>
    <row r="138" s="2" customFormat="1">
      <c r="A138" s="40"/>
      <c r="B138" s="41"/>
      <c r="C138" s="42"/>
      <c r="D138" s="241" t="s">
        <v>534</v>
      </c>
      <c r="E138" s="42"/>
      <c r="F138" s="269" t="s">
        <v>544</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534</v>
      </c>
      <c r="AU138" s="18" t="s">
        <v>99</v>
      </c>
    </row>
    <row r="139" s="14" customFormat="1">
      <c r="A139" s="14"/>
      <c r="B139" s="258"/>
      <c r="C139" s="259"/>
      <c r="D139" s="241" t="s">
        <v>159</v>
      </c>
      <c r="E139" s="260" t="s">
        <v>1</v>
      </c>
      <c r="F139" s="261" t="s">
        <v>23</v>
      </c>
      <c r="G139" s="259"/>
      <c r="H139" s="262">
        <v>1</v>
      </c>
      <c r="I139" s="263"/>
      <c r="J139" s="259"/>
      <c r="K139" s="259"/>
      <c r="L139" s="264"/>
      <c r="M139" s="265"/>
      <c r="N139" s="266"/>
      <c r="O139" s="266"/>
      <c r="P139" s="266"/>
      <c r="Q139" s="266"/>
      <c r="R139" s="266"/>
      <c r="S139" s="266"/>
      <c r="T139" s="267"/>
      <c r="U139" s="14"/>
      <c r="V139" s="14"/>
      <c r="W139" s="14"/>
      <c r="X139" s="14"/>
      <c r="Y139" s="14"/>
      <c r="Z139" s="14"/>
      <c r="AA139" s="14"/>
      <c r="AB139" s="14"/>
      <c r="AC139" s="14"/>
      <c r="AD139" s="14"/>
      <c r="AE139" s="14"/>
      <c r="AT139" s="268" t="s">
        <v>159</v>
      </c>
      <c r="AU139" s="268" t="s">
        <v>99</v>
      </c>
      <c r="AV139" s="14" t="s">
        <v>99</v>
      </c>
      <c r="AW139" s="14" t="s">
        <v>48</v>
      </c>
      <c r="AX139" s="14" t="s">
        <v>91</v>
      </c>
      <c r="AY139" s="268" t="s">
        <v>145</v>
      </c>
    </row>
    <row r="140" s="16" customFormat="1">
      <c r="A140" s="16"/>
      <c r="B140" s="296"/>
      <c r="C140" s="297"/>
      <c r="D140" s="241" t="s">
        <v>159</v>
      </c>
      <c r="E140" s="298" t="s">
        <v>1</v>
      </c>
      <c r="F140" s="299" t="s">
        <v>536</v>
      </c>
      <c r="G140" s="297"/>
      <c r="H140" s="300">
        <v>1</v>
      </c>
      <c r="I140" s="301"/>
      <c r="J140" s="297"/>
      <c r="K140" s="297"/>
      <c r="L140" s="302"/>
      <c r="M140" s="303"/>
      <c r="N140" s="304"/>
      <c r="O140" s="304"/>
      <c r="P140" s="304"/>
      <c r="Q140" s="304"/>
      <c r="R140" s="304"/>
      <c r="S140" s="304"/>
      <c r="T140" s="305"/>
      <c r="U140" s="16"/>
      <c r="V140" s="16"/>
      <c r="W140" s="16"/>
      <c r="X140" s="16"/>
      <c r="Y140" s="16"/>
      <c r="Z140" s="16"/>
      <c r="AA140" s="16"/>
      <c r="AB140" s="16"/>
      <c r="AC140" s="16"/>
      <c r="AD140" s="16"/>
      <c r="AE140" s="16"/>
      <c r="AT140" s="306" t="s">
        <v>159</v>
      </c>
      <c r="AU140" s="306" t="s">
        <v>99</v>
      </c>
      <c r="AV140" s="16" t="s">
        <v>153</v>
      </c>
      <c r="AW140" s="16" t="s">
        <v>48</v>
      </c>
      <c r="AX140" s="16" t="s">
        <v>23</v>
      </c>
      <c r="AY140" s="306" t="s">
        <v>145</v>
      </c>
    </row>
    <row r="141" s="2" customFormat="1" ht="16.5" customHeight="1">
      <c r="A141" s="40"/>
      <c r="B141" s="41"/>
      <c r="C141" s="228" t="s">
        <v>153</v>
      </c>
      <c r="D141" s="228" t="s">
        <v>148</v>
      </c>
      <c r="E141" s="229" t="s">
        <v>545</v>
      </c>
      <c r="F141" s="230" t="s">
        <v>546</v>
      </c>
      <c r="G141" s="231" t="s">
        <v>539</v>
      </c>
      <c r="H141" s="232">
        <v>1</v>
      </c>
      <c r="I141" s="233"/>
      <c r="J141" s="234">
        <f>ROUND(I141*H141,2)</f>
        <v>0</v>
      </c>
      <c r="K141" s="230" t="s">
        <v>1</v>
      </c>
      <c r="L141" s="46"/>
      <c r="M141" s="235" t="s">
        <v>1</v>
      </c>
      <c r="N141" s="236" t="s">
        <v>56</v>
      </c>
      <c r="O141" s="93"/>
      <c r="P141" s="237">
        <f>O141*H141</f>
        <v>0</v>
      </c>
      <c r="Q141" s="237">
        <v>0</v>
      </c>
      <c r="R141" s="237">
        <f>Q141*H141</f>
        <v>0</v>
      </c>
      <c r="S141" s="237">
        <v>0</v>
      </c>
      <c r="T141" s="238">
        <f>S141*H141</f>
        <v>0</v>
      </c>
      <c r="U141" s="40"/>
      <c r="V141" s="40"/>
      <c r="W141" s="40"/>
      <c r="X141" s="40"/>
      <c r="Y141" s="40"/>
      <c r="Z141" s="40"/>
      <c r="AA141" s="40"/>
      <c r="AB141" s="40"/>
      <c r="AC141" s="40"/>
      <c r="AD141" s="40"/>
      <c r="AE141" s="40"/>
      <c r="AR141" s="239" t="s">
        <v>532</v>
      </c>
      <c r="AT141" s="239" t="s">
        <v>148</v>
      </c>
      <c r="AU141" s="239" t="s">
        <v>99</v>
      </c>
      <c r="AY141" s="18" t="s">
        <v>145</v>
      </c>
      <c r="BE141" s="240">
        <f>IF(N141="základní",J141,0)</f>
        <v>0</v>
      </c>
      <c r="BF141" s="240">
        <f>IF(N141="snížená",J141,0)</f>
        <v>0</v>
      </c>
      <c r="BG141" s="240">
        <f>IF(N141="zákl. přenesená",J141,0)</f>
        <v>0</v>
      </c>
      <c r="BH141" s="240">
        <f>IF(N141="sníž. přenesená",J141,0)</f>
        <v>0</v>
      </c>
      <c r="BI141" s="240">
        <f>IF(N141="nulová",J141,0)</f>
        <v>0</v>
      </c>
      <c r="BJ141" s="18" t="s">
        <v>23</v>
      </c>
      <c r="BK141" s="240">
        <f>ROUND(I141*H141,2)</f>
        <v>0</v>
      </c>
      <c r="BL141" s="18" t="s">
        <v>532</v>
      </c>
      <c r="BM141" s="239" t="s">
        <v>547</v>
      </c>
    </row>
    <row r="142" s="2" customFormat="1">
      <c r="A142" s="40"/>
      <c r="B142" s="41"/>
      <c r="C142" s="42"/>
      <c r="D142" s="241" t="s">
        <v>155</v>
      </c>
      <c r="E142" s="42"/>
      <c r="F142" s="242" t="s">
        <v>546</v>
      </c>
      <c r="G142" s="42"/>
      <c r="H142" s="42"/>
      <c r="I142" s="243"/>
      <c r="J142" s="42"/>
      <c r="K142" s="42"/>
      <c r="L142" s="46"/>
      <c r="M142" s="244"/>
      <c r="N142" s="245"/>
      <c r="O142" s="93"/>
      <c r="P142" s="93"/>
      <c r="Q142" s="93"/>
      <c r="R142" s="93"/>
      <c r="S142" s="93"/>
      <c r="T142" s="94"/>
      <c r="U142" s="40"/>
      <c r="V142" s="40"/>
      <c r="W142" s="40"/>
      <c r="X142" s="40"/>
      <c r="Y142" s="40"/>
      <c r="Z142" s="40"/>
      <c r="AA142" s="40"/>
      <c r="AB142" s="40"/>
      <c r="AC142" s="40"/>
      <c r="AD142" s="40"/>
      <c r="AE142" s="40"/>
      <c r="AT142" s="18" t="s">
        <v>155</v>
      </c>
      <c r="AU142" s="18" t="s">
        <v>99</v>
      </c>
    </row>
    <row r="143" s="2" customFormat="1">
      <c r="A143" s="40"/>
      <c r="B143" s="41"/>
      <c r="C143" s="42"/>
      <c r="D143" s="241" t="s">
        <v>534</v>
      </c>
      <c r="E143" s="42"/>
      <c r="F143" s="269" t="s">
        <v>548</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534</v>
      </c>
      <c r="AU143" s="18" t="s">
        <v>99</v>
      </c>
    </row>
    <row r="144" s="14" customFormat="1">
      <c r="A144" s="14"/>
      <c r="B144" s="258"/>
      <c r="C144" s="259"/>
      <c r="D144" s="241" t="s">
        <v>159</v>
      </c>
      <c r="E144" s="260" t="s">
        <v>1</v>
      </c>
      <c r="F144" s="261" t="s">
        <v>23</v>
      </c>
      <c r="G144" s="259"/>
      <c r="H144" s="262">
        <v>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159</v>
      </c>
      <c r="AU144" s="268" t="s">
        <v>99</v>
      </c>
      <c r="AV144" s="14" t="s">
        <v>99</v>
      </c>
      <c r="AW144" s="14" t="s">
        <v>48</v>
      </c>
      <c r="AX144" s="14" t="s">
        <v>91</v>
      </c>
      <c r="AY144" s="268" t="s">
        <v>145</v>
      </c>
    </row>
    <row r="145" s="16" customFormat="1">
      <c r="A145" s="16"/>
      <c r="B145" s="296"/>
      <c r="C145" s="297"/>
      <c r="D145" s="241" t="s">
        <v>159</v>
      </c>
      <c r="E145" s="298" t="s">
        <v>1</v>
      </c>
      <c r="F145" s="299" t="s">
        <v>536</v>
      </c>
      <c r="G145" s="297"/>
      <c r="H145" s="300">
        <v>1</v>
      </c>
      <c r="I145" s="301"/>
      <c r="J145" s="297"/>
      <c r="K145" s="297"/>
      <c r="L145" s="302"/>
      <c r="M145" s="303"/>
      <c r="N145" s="304"/>
      <c r="O145" s="304"/>
      <c r="P145" s="304"/>
      <c r="Q145" s="304"/>
      <c r="R145" s="304"/>
      <c r="S145" s="304"/>
      <c r="T145" s="305"/>
      <c r="U145" s="16"/>
      <c r="V145" s="16"/>
      <c r="W145" s="16"/>
      <c r="X145" s="16"/>
      <c r="Y145" s="16"/>
      <c r="Z145" s="16"/>
      <c r="AA145" s="16"/>
      <c r="AB145" s="16"/>
      <c r="AC145" s="16"/>
      <c r="AD145" s="16"/>
      <c r="AE145" s="16"/>
      <c r="AT145" s="306" t="s">
        <v>159</v>
      </c>
      <c r="AU145" s="306" t="s">
        <v>99</v>
      </c>
      <c r="AV145" s="16" t="s">
        <v>153</v>
      </c>
      <c r="AW145" s="16" t="s">
        <v>48</v>
      </c>
      <c r="AX145" s="16" t="s">
        <v>23</v>
      </c>
      <c r="AY145" s="306" t="s">
        <v>145</v>
      </c>
    </row>
    <row r="146" s="12" customFormat="1" ht="22.8" customHeight="1">
      <c r="A146" s="12"/>
      <c r="B146" s="212"/>
      <c r="C146" s="213"/>
      <c r="D146" s="214" t="s">
        <v>90</v>
      </c>
      <c r="E146" s="226" t="s">
        <v>549</v>
      </c>
      <c r="F146" s="226" t="s">
        <v>550</v>
      </c>
      <c r="G146" s="213"/>
      <c r="H146" s="213"/>
      <c r="I146" s="216"/>
      <c r="J146" s="227">
        <f>BK146</f>
        <v>0</v>
      </c>
      <c r="K146" s="213"/>
      <c r="L146" s="218"/>
      <c r="M146" s="219"/>
      <c r="N146" s="220"/>
      <c r="O146" s="220"/>
      <c r="P146" s="221">
        <f>SUM(P147:P161)</f>
        <v>0</v>
      </c>
      <c r="Q146" s="220"/>
      <c r="R146" s="221">
        <f>SUM(R147:R161)</f>
        <v>0</v>
      </c>
      <c r="S146" s="220"/>
      <c r="T146" s="222">
        <f>SUM(T147:T161)</f>
        <v>0</v>
      </c>
      <c r="U146" s="12"/>
      <c r="V146" s="12"/>
      <c r="W146" s="12"/>
      <c r="X146" s="12"/>
      <c r="Y146" s="12"/>
      <c r="Z146" s="12"/>
      <c r="AA146" s="12"/>
      <c r="AB146" s="12"/>
      <c r="AC146" s="12"/>
      <c r="AD146" s="12"/>
      <c r="AE146" s="12"/>
      <c r="AR146" s="223" t="s">
        <v>187</v>
      </c>
      <c r="AT146" s="224" t="s">
        <v>90</v>
      </c>
      <c r="AU146" s="224" t="s">
        <v>23</v>
      </c>
      <c r="AY146" s="223" t="s">
        <v>145</v>
      </c>
      <c r="BK146" s="225">
        <f>SUM(BK147:BK161)</f>
        <v>0</v>
      </c>
    </row>
    <row r="147" s="2" customFormat="1" ht="21.75" customHeight="1">
      <c r="A147" s="40"/>
      <c r="B147" s="41"/>
      <c r="C147" s="228" t="s">
        <v>187</v>
      </c>
      <c r="D147" s="228" t="s">
        <v>148</v>
      </c>
      <c r="E147" s="229" t="s">
        <v>551</v>
      </c>
      <c r="F147" s="230" t="s">
        <v>552</v>
      </c>
      <c r="G147" s="231" t="s">
        <v>530</v>
      </c>
      <c r="H147" s="232">
        <v>1</v>
      </c>
      <c r="I147" s="233"/>
      <c r="J147" s="234">
        <f>ROUND(I147*H147,2)</f>
        <v>0</v>
      </c>
      <c r="K147" s="230" t="s">
        <v>1</v>
      </c>
      <c r="L147" s="46"/>
      <c r="M147" s="235" t="s">
        <v>1</v>
      </c>
      <c r="N147" s="236" t="s">
        <v>56</v>
      </c>
      <c r="O147" s="93"/>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532</v>
      </c>
      <c r="AT147" s="239" t="s">
        <v>148</v>
      </c>
      <c r="AU147" s="239" t="s">
        <v>99</v>
      </c>
      <c r="AY147" s="18" t="s">
        <v>145</v>
      </c>
      <c r="BE147" s="240">
        <f>IF(N147="základní",J147,0)</f>
        <v>0</v>
      </c>
      <c r="BF147" s="240">
        <f>IF(N147="snížená",J147,0)</f>
        <v>0</v>
      </c>
      <c r="BG147" s="240">
        <f>IF(N147="zákl. přenesená",J147,0)</f>
        <v>0</v>
      </c>
      <c r="BH147" s="240">
        <f>IF(N147="sníž. přenesená",J147,0)</f>
        <v>0</v>
      </c>
      <c r="BI147" s="240">
        <f>IF(N147="nulová",J147,0)</f>
        <v>0</v>
      </c>
      <c r="BJ147" s="18" t="s">
        <v>23</v>
      </c>
      <c r="BK147" s="240">
        <f>ROUND(I147*H147,2)</f>
        <v>0</v>
      </c>
      <c r="BL147" s="18" t="s">
        <v>532</v>
      </c>
      <c r="BM147" s="239" t="s">
        <v>553</v>
      </c>
    </row>
    <row r="148" s="2" customFormat="1">
      <c r="A148" s="40"/>
      <c r="B148" s="41"/>
      <c r="C148" s="42"/>
      <c r="D148" s="241" t="s">
        <v>155</v>
      </c>
      <c r="E148" s="42"/>
      <c r="F148" s="242" t="s">
        <v>552</v>
      </c>
      <c r="G148" s="42"/>
      <c r="H148" s="42"/>
      <c r="I148" s="243"/>
      <c r="J148" s="42"/>
      <c r="K148" s="42"/>
      <c r="L148" s="46"/>
      <c r="M148" s="244"/>
      <c r="N148" s="245"/>
      <c r="O148" s="93"/>
      <c r="P148" s="93"/>
      <c r="Q148" s="93"/>
      <c r="R148" s="93"/>
      <c r="S148" s="93"/>
      <c r="T148" s="94"/>
      <c r="U148" s="40"/>
      <c r="V148" s="40"/>
      <c r="W148" s="40"/>
      <c r="X148" s="40"/>
      <c r="Y148" s="40"/>
      <c r="Z148" s="40"/>
      <c r="AA148" s="40"/>
      <c r="AB148" s="40"/>
      <c r="AC148" s="40"/>
      <c r="AD148" s="40"/>
      <c r="AE148" s="40"/>
      <c r="AT148" s="18" t="s">
        <v>155</v>
      </c>
      <c r="AU148" s="18" t="s">
        <v>99</v>
      </c>
    </row>
    <row r="149" s="2" customFormat="1">
      <c r="A149" s="40"/>
      <c r="B149" s="41"/>
      <c r="C149" s="42"/>
      <c r="D149" s="241" t="s">
        <v>534</v>
      </c>
      <c r="E149" s="42"/>
      <c r="F149" s="269" t="s">
        <v>554</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534</v>
      </c>
      <c r="AU149" s="18" t="s">
        <v>99</v>
      </c>
    </row>
    <row r="150" s="14" customFormat="1">
      <c r="A150" s="14"/>
      <c r="B150" s="258"/>
      <c r="C150" s="259"/>
      <c r="D150" s="241" t="s">
        <v>159</v>
      </c>
      <c r="E150" s="260" t="s">
        <v>1</v>
      </c>
      <c r="F150" s="261" t="s">
        <v>23</v>
      </c>
      <c r="G150" s="259"/>
      <c r="H150" s="262">
        <v>1</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159</v>
      </c>
      <c r="AU150" s="268" t="s">
        <v>99</v>
      </c>
      <c r="AV150" s="14" t="s">
        <v>99</v>
      </c>
      <c r="AW150" s="14" t="s">
        <v>48</v>
      </c>
      <c r="AX150" s="14" t="s">
        <v>91</v>
      </c>
      <c r="AY150" s="268" t="s">
        <v>145</v>
      </c>
    </row>
    <row r="151" s="16" customFormat="1">
      <c r="A151" s="16"/>
      <c r="B151" s="296"/>
      <c r="C151" s="297"/>
      <c r="D151" s="241" t="s">
        <v>159</v>
      </c>
      <c r="E151" s="298" t="s">
        <v>1</v>
      </c>
      <c r="F151" s="299" t="s">
        <v>536</v>
      </c>
      <c r="G151" s="297"/>
      <c r="H151" s="300">
        <v>1</v>
      </c>
      <c r="I151" s="301"/>
      <c r="J151" s="297"/>
      <c r="K151" s="297"/>
      <c r="L151" s="302"/>
      <c r="M151" s="303"/>
      <c r="N151" s="304"/>
      <c r="O151" s="304"/>
      <c r="P151" s="304"/>
      <c r="Q151" s="304"/>
      <c r="R151" s="304"/>
      <c r="S151" s="304"/>
      <c r="T151" s="305"/>
      <c r="U151" s="16"/>
      <c r="V151" s="16"/>
      <c r="W151" s="16"/>
      <c r="X151" s="16"/>
      <c r="Y151" s="16"/>
      <c r="Z151" s="16"/>
      <c r="AA151" s="16"/>
      <c r="AB151" s="16"/>
      <c r="AC151" s="16"/>
      <c r="AD151" s="16"/>
      <c r="AE151" s="16"/>
      <c r="AT151" s="306" t="s">
        <v>159</v>
      </c>
      <c r="AU151" s="306" t="s">
        <v>99</v>
      </c>
      <c r="AV151" s="16" t="s">
        <v>153</v>
      </c>
      <c r="AW151" s="16" t="s">
        <v>48</v>
      </c>
      <c r="AX151" s="16" t="s">
        <v>23</v>
      </c>
      <c r="AY151" s="306" t="s">
        <v>145</v>
      </c>
    </row>
    <row r="152" s="2" customFormat="1" ht="16.5" customHeight="1">
      <c r="A152" s="40"/>
      <c r="B152" s="41"/>
      <c r="C152" s="228" t="s">
        <v>196</v>
      </c>
      <c r="D152" s="228" t="s">
        <v>148</v>
      </c>
      <c r="E152" s="229" t="s">
        <v>555</v>
      </c>
      <c r="F152" s="230" t="s">
        <v>556</v>
      </c>
      <c r="G152" s="231" t="s">
        <v>530</v>
      </c>
      <c r="H152" s="232">
        <v>1</v>
      </c>
      <c r="I152" s="233"/>
      <c r="J152" s="234">
        <f>ROUND(I152*H152,2)</f>
        <v>0</v>
      </c>
      <c r="K152" s="230" t="s">
        <v>1</v>
      </c>
      <c r="L152" s="46"/>
      <c r="M152" s="235" t="s">
        <v>1</v>
      </c>
      <c r="N152" s="236" t="s">
        <v>56</v>
      </c>
      <c r="O152" s="93"/>
      <c r="P152" s="237">
        <f>O152*H152</f>
        <v>0</v>
      </c>
      <c r="Q152" s="237">
        <v>0</v>
      </c>
      <c r="R152" s="237">
        <f>Q152*H152</f>
        <v>0</v>
      </c>
      <c r="S152" s="237">
        <v>0</v>
      </c>
      <c r="T152" s="238">
        <f>S152*H152</f>
        <v>0</v>
      </c>
      <c r="U152" s="40"/>
      <c r="V152" s="40"/>
      <c r="W152" s="40"/>
      <c r="X152" s="40"/>
      <c r="Y152" s="40"/>
      <c r="Z152" s="40"/>
      <c r="AA152" s="40"/>
      <c r="AB152" s="40"/>
      <c r="AC152" s="40"/>
      <c r="AD152" s="40"/>
      <c r="AE152" s="40"/>
      <c r="AR152" s="239" t="s">
        <v>532</v>
      </c>
      <c r="AT152" s="239" t="s">
        <v>148</v>
      </c>
      <c r="AU152" s="239" t="s">
        <v>99</v>
      </c>
      <c r="AY152" s="18" t="s">
        <v>145</v>
      </c>
      <c r="BE152" s="240">
        <f>IF(N152="základní",J152,0)</f>
        <v>0</v>
      </c>
      <c r="BF152" s="240">
        <f>IF(N152="snížená",J152,0)</f>
        <v>0</v>
      </c>
      <c r="BG152" s="240">
        <f>IF(N152="zákl. přenesená",J152,0)</f>
        <v>0</v>
      </c>
      <c r="BH152" s="240">
        <f>IF(N152="sníž. přenesená",J152,0)</f>
        <v>0</v>
      </c>
      <c r="BI152" s="240">
        <f>IF(N152="nulová",J152,0)</f>
        <v>0</v>
      </c>
      <c r="BJ152" s="18" t="s">
        <v>23</v>
      </c>
      <c r="BK152" s="240">
        <f>ROUND(I152*H152,2)</f>
        <v>0</v>
      </c>
      <c r="BL152" s="18" t="s">
        <v>532</v>
      </c>
      <c r="BM152" s="239" t="s">
        <v>557</v>
      </c>
    </row>
    <row r="153" s="2" customFormat="1">
      <c r="A153" s="40"/>
      <c r="B153" s="41"/>
      <c r="C153" s="42"/>
      <c r="D153" s="241" t="s">
        <v>155</v>
      </c>
      <c r="E153" s="42"/>
      <c r="F153" s="242" t="s">
        <v>556</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155</v>
      </c>
      <c r="AU153" s="18" t="s">
        <v>99</v>
      </c>
    </row>
    <row r="154" s="2" customFormat="1">
      <c r="A154" s="40"/>
      <c r="B154" s="41"/>
      <c r="C154" s="42"/>
      <c r="D154" s="241" t="s">
        <v>534</v>
      </c>
      <c r="E154" s="42"/>
      <c r="F154" s="269" t="s">
        <v>558</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534</v>
      </c>
      <c r="AU154" s="18" t="s">
        <v>99</v>
      </c>
    </row>
    <row r="155" s="14" customFormat="1">
      <c r="A155" s="14"/>
      <c r="B155" s="258"/>
      <c r="C155" s="259"/>
      <c r="D155" s="241" t="s">
        <v>159</v>
      </c>
      <c r="E155" s="260" t="s">
        <v>1</v>
      </c>
      <c r="F155" s="261" t="s">
        <v>23</v>
      </c>
      <c r="G155" s="259"/>
      <c r="H155" s="262">
        <v>1</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159</v>
      </c>
      <c r="AU155" s="268" t="s">
        <v>99</v>
      </c>
      <c r="AV155" s="14" t="s">
        <v>99</v>
      </c>
      <c r="AW155" s="14" t="s">
        <v>48</v>
      </c>
      <c r="AX155" s="14" t="s">
        <v>91</v>
      </c>
      <c r="AY155" s="268" t="s">
        <v>145</v>
      </c>
    </row>
    <row r="156" s="16" customFormat="1">
      <c r="A156" s="16"/>
      <c r="B156" s="296"/>
      <c r="C156" s="297"/>
      <c r="D156" s="241" t="s">
        <v>159</v>
      </c>
      <c r="E156" s="298" t="s">
        <v>1</v>
      </c>
      <c r="F156" s="299" t="s">
        <v>536</v>
      </c>
      <c r="G156" s="297"/>
      <c r="H156" s="300">
        <v>1</v>
      </c>
      <c r="I156" s="301"/>
      <c r="J156" s="297"/>
      <c r="K156" s="297"/>
      <c r="L156" s="302"/>
      <c r="M156" s="303"/>
      <c r="N156" s="304"/>
      <c r="O156" s="304"/>
      <c r="P156" s="304"/>
      <c r="Q156" s="304"/>
      <c r="R156" s="304"/>
      <c r="S156" s="304"/>
      <c r="T156" s="305"/>
      <c r="U156" s="16"/>
      <c r="V156" s="16"/>
      <c r="W156" s="16"/>
      <c r="X156" s="16"/>
      <c r="Y156" s="16"/>
      <c r="Z156" s="16"/>
      <c r="AA156" s="16"/>
      <c r="AB156" s="16"/>
      <c r="AC156" s="16"/>
      <c r="AD156" s="16"/>
      <c r="AE156" s="16"/>
      <c r="AT156" s="306" t="s">
        <v>159</v>
      </c>
      <c r="AU156" s="306" t="s">
        <v>99</v>
      </c>
      <c r="AV156" s="16" t="s">
        <v>153</v>
      </c>
      <c r="AW156" s="16" t="s">
        <v>48</v>
      </c>
      <c r="AX156" s="16" t="s">
        <v>23</v>
      </c>
      <c r="AY156" s="306" t="s">
        <v>145</v>
      </c>
    </row>
    <row r="157" s="2" customFormat="1" ht="16.5" customHeight="1">
      <c r="A157" s="40"/>
      <c r="B157" s="41"/>
      <c r="C157" s="228" t="s">
        <v>203</v>
      </c>
      <c r="D157" s="228" t="s">
        <v>148</v>
      </c>
      <c r="E157" s="229" t="s">
        <v>559</v>
      </c>
      <c r="F157" s="230" t="s">
        <v>560</v>
      </c>
      <c r="G157" s="231" t="s">
        <v>530</v>
      </c>
      <c r="H157" s="232">
        <v>1</v>
      </c>
      <c r="I157" s="233"/>
      <c r="J157" s="234">
        <f>ROUND(I157*H157,2)</f>
        <v>0</v>
      </c>
      <c r="K157" s="230" t="s">
        <v>1</v>
      </c>
      <c r="L157" s="46"/>
      <c r="M157" s="235" t="s">
        <v>1</v>
      </c>
      <c r="N157" s="236" t="s">
        <v>56</v>
      </c>
      <c r="O157" s="93"/>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532</v>
      </c>
      <c r="AT157" s="239" t="s">
        <v>148</v>
      </c>
      <c r="AU157" s="239" t="s">
        <v>99</v>
      </c>
      <c r="AY157" s="18" t="s">
        <v>145</v>
      </c>
      <c r="BE157" s="240">
        <f>IF(N157="základní",J157,0)</f>
        <v>0</v>
      </c>
      <c r="BF157" s="240">
        <f>IF(N157="snížená",J157,0)</f>
        <v>0</v>
      </c>
      <c r="BG157" s="240">
        <f>IF(N157="zákl. přenesená",J157,0)</f>
        <v>0</v>
      </c>
      <c r="BH157" s="240">
        <f>IF(N157="sníž. přenesená",J157,0)</f>
        <v>0</v>
      </c>
      <c r="BI157" s="240">
        <f>IF(N157="nulová",J157,0)</f>
        <v>0</v>
      </c>
      <c r="BJ157" s="18" t="s">
        <v>23</v>
      </c>
      <c r="BK157" s="240">
        <f>ROUND(I157*H157,2)</f>
        <v>0</v>
      </c>
      <c r="BL157" s="18" t="s">
        <v>532</v>
      </c>
      <c r="BM157" s="239" t="s">
        <v>561</v>
      </c>
    </row>
    <row r="158" s="2" customFormat="1">
      <c r="A158" s="40"/>
      <c r="B158" s="41"/>
      <c r="C158" s="42"/>
      <c r="D158" s="241" t="s">
        <v>155</v>
      </c>
      <c r="E158" s="42"/>
      <c r="F158" s="242" t="s">
        <v>560</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155</v>
      </c>
      <c r="AU158" s="18" t="s">
        <v>99</v>
      </c>
    </row>
    <row r="159" s="2" customFormat="1">
      <c r="A159" s="40"/>
      <c r="B159" s="41"/>
      <c r="C159" s="42"/>
      <c r="D159" s="241" t="s">
        <v>534</v>
      </c>
      <c r="E159" s="42"/>
      <c r="F159" s="269" t="s">
        <v>562</v>
      </c>
      <c r="G159" s="42"/>
      <c r="H159" s="42"/>
      <c r="I159" s="243"/>
      <c r="J159" s="42"/>
      <c r="K159" s="42"/>
      <c r="L159" s="46"/>
      <c r="M159" s="244"/>
      <c r="N159" s="245"/>
      <c r="O159" s="93"/>
      <c r="P159" s="93"/>
      <c r="Q159" s="93"/>
      <c r="R159" s="93"/>
      <c r="S159" s="93"/>
      <c r="T159" s="94"/>
      <c r="U159" s="40"/>
      <c r="V159" s="40"/>
      <c r="W159" s="40"/>
      <c r="X159" s="40"/>
      <c r="Y159" s="40"/>
      <c r="Z159" s="40"/>
      <c r="AA159" s="40"/>
      <c r="AB159" s="40"/>
      <c r="AC159" s="40"/>
      <c r="AD159" s="40"/>
      <c r="AE159" s="40"/>
      <c r="AT159" s="18" t="s">
        <v>534</v>
      </c>
      <c r="AU159" s="18" t="s">
        <v>99</v>
      </c>
    </row>
    <row r="160" s="14" customFormat="1">
      <c r="A160" s="14"/>
      <c r="B160" s="258"/>
      <c r="C160" s="259"/>
      <c r="D160" s="241" t="s">
        <v>159</v>
      </c>
      <c r="E160" s="260" t="s">
        <v>1</v>
      </c>
      <c r="F160" s="261" t="s">
        <v>23</v>
      </c>
      <c r="G160" s="259"/>
      <c r="H160" s="262">
        <v>1</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159</v>
      </c>
      <c r="AU160" s="268" t="s">
        <v>99</v>
      </c>
      <c r="AV160" s="14" t="s">
        <v>99</v>
      </c>
      <c r="AW160" s="14" t="s">
        <v>48</v>
      </c>
      <c r="AX160" s="14" t="s">
        <v>91</v>
      </c>
      <c r="AY160" s="268" t="s">
        <v>145</v>
      </c>
    </row>
    <row r="161" s="16" customFormat="1">
      <c r="A161" s="16"/>
      <c r="B161" s="296"/>
      <c r="C161" s="297"/>
      <c r="D161" s="241" t="s">
        <v>159</v>
      </c>
      <c r="E161" s="298" t="s">
        <v>1</v>
      </c>
      <c r="F161" s="299" t="s">
        <v>536</v>
      </c>
      <c r="G161" s="297"/>
      <c r="H161" s="300">
        <v>1</v>
      </c>
      <c r="I161" s="301"/>
      <c r="J161" s="297"/>
      <c r="K161" s="297"/>
      <c r="L161" s="302"/>
      <c r="M161" s="303"/>
      <c r="N161" s="304"/>
      <c r="O161" s="304"/>
      <c r="P161" s="304"/>
      <c r="Q161" s="304"/>
      <c r="R161" s="304"/>
      <c r="S161" s="304"/>
      <c r="T161" s="305"/>
      <c r="U161" s="16"/>
      <c r="V161" s="16"/>
      <c r="W161" s="16"/>
      <c r="X161" s="16"/>
      <c r="Y161" s="16"/>
      <c r="Z161" s="16"/>
      <c r="AA161" s="16"/>
      <c r="AB161" s="16"/>
      <c r="AC161" s="16"/>
      <c r="AD161" s="16"/>
      <c r="AE161" s="16"/>
      <c r="AT161" s="306" t="s">
        <v>159</v>
      </c>
      <c r="AU161" s="306" t="s">
        <v>99</v>
      </c>
      <c r="AV161" s="16" t="s">
        <v>153</v>
      </c>
      <c r="AW161" s="16" t="s">
        <v>48</v>
      </c>
      <c r="AX161" s="16" t="s">
        <v>23</v>
      </c>
      <c r="AY161" s="306" t="s">
        <v>145</v>
      </c>
    </row>
    <row r="162" s="12" customFormat="1" ht="22.8" customHeight="1">
      <c r="A162" s="12"/>
      <c r="B162" s="212"/>
      <c r="C162" s="213"/>
      <c r="D162" s="214" t="s">
        <v>90</v>
      </c>
      <c r="E162" s="226" t="s">
        <v>563</v>
      </c>
      <c r="F162" s="226" t="s">
        <v>564</v>
      </c>
      <c r="G162" s="213"/>
      <c r="H162" s="213"/>
      <c r="I162" s="216"/>
      <c r="J162" s="227">
        <f>BK162</f>
        <v>0</v>
      </c>
      <c r="K162" s="213"/>
      <c r="L162" s="218"/>
      <c r="M162" s="219"/>
      <c r="N162" s="220"/>
      <c r="O162" s="220"/>
      <c r="P162" s="221">
        <f>SUM(P163:P196)</f>
        <v>0</v>
      </c>
      <c r="Q162" s="220"/>
      <c r="R162" s="221">
        <f>SUM(R163:R196)</f>
        <v>0</v>
      </c>
      <c r="S162" s="220"/>
      <c r="T162" s="222">
        <f>SUM(T163:T196)</f>
        <v>0</v>
      </c>
      <c r="U162" s="12"/>
      <c r="V162" s="12"/>
      <c r="W162" s="12"/>
      <c r="X162" s="12"/>
      <c r="Y162" s="12"/>
      <c r="Z162" s="12"/>
      <c r="AA162" s="12"/>
      <c r="AB162" s="12"/>
      <c r="AC162" s="12"/>
      <c r="AD162" s="12"/>
      <c r="AE162" s="12"/>
      <c r="AR162" s="223" t="s">
        <v>187</v>
      </c>
      <c r="AT162" s="224" t="s">
        <v>90</v>
      </c>
      <c r="AU162" s="224" t="s">
        <v>23</v>
      </c>
      <c r="AY162" s="223" t="s">
        <v>145</v>
      </c>
      <c r="BK162" s="225">
        <f>SUM(BK163:BK196)</f>
        <v>0</v>
      </c>
    </row>
    <row r="163" s="2" customFormat="1" ht="16.5" customHeight="1">
      <c r="A163" s="40"/>
      <c r="B163" s="41"/>
      <c r="C163" s="228" t="s">
        <v>212</v>
      </c>
      <c r="D163" s="228" t="s">
        <v>148</v>
      </c>
      <c r="E163" s="229" t="s">
        <v>565</v>
      </c>
      <c r="F163" s="230" t="s">
        <v>566</v>
      </c>
      <c r="G163" s="231" t="s">
        <v>530</v>
      </c>
      <c r="H163" s="232">
        <v>1</v>
      </c>
      <c r="I163" s="233"/>
      <c r="J163" s="234">
        <f>ROUND(I163*H163,2)</f>
        <v>0</v>
      </c>
      <c r="K163" s="230" t="s">
        <v>152</v>
      </c>
      <c r="L163" s="46"/>
      <c r="M163" s="235" t="s">
        <v>1</v>
      </c>
      <c r="N163" s="236" t="s">
        <v>56</v>
      </c>
      <c r="O163" s="93"/>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532</v>
      </c>
      <c r="AT163" s="239" t="s">
        <v>148</v>
      </c>
      <c r="AU163" s="239" t="s">
        <v>99</v>
      </c>
      <c r="AY163" s="18" t="s">
        <v>145</v>
      </c>
      <c r="BE163" s="240">
        <f>IF(N163="základní",J163,0)</f>
        <v>0</v>
      </c>
      <c r="BF163" s="240">
        <f>IF(N163="snížená",J163,0)</f>
        <v>0</v>
      </c>
      <c r="BG163" s="240">
        <f>IF(N163="zákl. přenesená",J163,0)</f>
        <v>0</v>
      </c>
      <c r="BH163" s="240">
        <f>IF(N163="sníž. přenesená",J163,0)</f>
        <v>0</v>
      </c>
      <c r="BI163" s="240">
        <f>IF(N163="nulová",J163,0)</f>
        <v>0</v>
      </c>
      <c r="BJ163" s="18" t="s">
        <v>23</v>
      </c>
      <c r="BK163" s="240">
        <f>ROUND(I163*H163,2)</f>
        <v>0</v>
      </c>
      <c r="BL163" s="18" t="s">
        <v>532</v>
      </c>
      <c r="BM163" s="239" t="s">
        <v>567</v>
      </c>
    </row>
    <row r="164" s="2" customFormat="1">
      <c r="A164" s="40"/>
      <c r="B164" s="41"/>
      <c r="C164" s="42"/>
      <c r="D164" s="241" t="s">
        <v>155</v>
      </c>
      <c r="E164" s="42"/>
      <c r="F164" s="242" t="s">
        <v>566</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155</v>
      </c>
      <c r="AU164" s="18" t="s">
        <v>99</v>
      </c>
    </row>
    <row r="165" s="2" customFormat="1">
      <c r="A165" s="40"/>
      <c r="B165" s="41"/>
      <c r="C165" s="42"/>
      <c r="D165" s="246" t="s">
        <v>157</v>
      </c>
      <c r="E165" s="42"/>
      <c r="F165" s="247" t="s">
        <v>568</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157</v>
      </c>
      <c r="AU165" s="18" t="s">
        <v>99</v>
      </c>
    </row>
    <row r="166" s="13" customFormat="1">
      <c r="A166" s="13"/>
      <c r="B166" s="248"/>
      <c r="C166" s="249"/>
      <c r="D166" s="241" t="s">
        <v>159</v>
      </c>
      <c r="E166" s="250" t="s">
        <v>1</v>
      </c>
      <c r="F166" s="251" t="s">
        <v>569</v>
      </c>
      <c r="G166" s="249"/>
      <c r="H166" s="250" t="s">
        <v>1</v>
      </c>
      <c r="I166" s="252"/>
      <c r="J166" s="249"/>
      <c r="K166" s="249"/>
      <c r="L166" s="253"/>
      <c r="M166" s="254"/>
      <c r="N166" s="255"/>
      <c r="O166" s="255"/>
      <c r="P166" s="255"/>
      <c r="Q166" s="255"/>
      <c r="R166" s="255"/>
      <c r="S166" s="255"/>
      <c r="T166" s="256"/>
      <c r="U166" s="13"/>
      <c r="V166" s="13"/>
      <c r="W166" s="13"/>
      <c r="X166" s="13"/>
      <c r="Y166" s="13"/>
      <c r="Z166" s="13"/>
      <c r="AA166" s="13"/>
      <c r="AB166" s="13"/>
      <c r="AC166" s="13"/>
      <c r="AD166" s="13"/>
      <c r="AE166" s="13"/>
      <c r="AT166" s="257" t="s">
        <v>159</v>
      </c>
      <c r="AU166" s="257" t="s">
        <v>99</v>
      </c>
      <c r="AV166" s="13" t="s">
        <v>23</v>
      </c>
      <c r="AW166" s="13" t="s">
        <v>48</v>
      </c>
      <c r="AX166" s="13" t="s">
        <v>91</v>
      </c>
      <c r="AY166" s="257" t="s">
        <v>145</v>
      </c>
    </row>
    <row r="167" s="14" customFormat="1">
      <c r="A167" s="14"/>
      <c r="B167" s="258"/>
      <c r="C167" s="259"/>
      <c r="D167" s="241" t="s">
        <v>159</v>
      </c>
      <c r="E167" s="260" t="s">
        <v>1</v>
      </c>
      <c r="F167" s="261" t="s">
        <v>23</v>
      </c>
      <c r="G167" s="259"/>
      <c r="H167" s="262">
        <v>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159</v>
      </c>
      <c r="AU167" s="268" t="s">
        <v>99</v>
      </c>
      <c r="AV167" s="14" t="s">
        <v>99</v>
      </c>
      <c r="AW167" s="14" t="s">
        <v>48</v>
      </c>
      <c r="AX167" s="14" t="s">
        <v>23</v>
      </c>
      <c r="AY167" s="268" t="s">
        <v>145</v>
      </c>
    </row>
    <row r="168" s="2" customFormat="1" ht="16.5" customHeight="1">
      <c r="A168" s="40"/>
      <c r="B168" s="41"/>
      <c r="C168" s="228" t="s">
        <v>220</v>
      </c>
      <c r="D168" s="228" t="s">
        <v>148</v>
      </c>
      <c r="E168" s="229" t="s">
        <v>570</v>
      </c>
      <c r="F168" s="230" t="s">
        <v>571</v>
      </c>
      <c r="G168" s="231" t="s">
        <v>530</v>
      </c>
      <c r="H168" s="232">
        <v>1</v>
      </c>
      <c r="I168" s="233"/>
      <c r="J168" s="234">
        <f>ROUND(I168*H168,2)</f>
        <v>0</v>
      </c>
      <c r="K168" s="230" t="s">
        <v>1</v>
      </c>
      <c r="L168" s="46"/>
      <c r="M168" s="235" t="s">
        <v>1</v>
      </c>
      <c r="N168" s="236" t="s">
        <v>56</v>
      </c>
      <c r="O168" s="93"/>
      <c r="P168" s="237">
        <f>O168*H168</f>
        <v>0</v>
      </c>
      <c r="Q168" s="237">
        <v>0</v>
      </c>
      <c r="R168" s="237">
        <f>Q168*H168</f>
        <v>0</v>
      </c>
      <c r="S168" s="237">
        <v>0</v>
      </c>
      <c r="T168" s="238">
        <f>S168*H168</f>
        <v>0</v>
      </c>
      <c r="U168" s="40"/>
      <c r="V168" s="40"/>
      <c r="W168" s="40"/>
      <c r="X168" s="40"/>
      <c r="Y168" s="40"/>
      <c r="Z168" s="40"/>
      <c r="AA168" s="40"/>
      <c r="AB168" s="40"/>
      <c r="AC168" s="40"/>
      <c r="AD168" s="40"/>
      <c r="AE168" s="40"/>
      <c r="AR168" s="239" t="s">
        <v>532</v>
      </c>
      <c r="AT168" s="239" t="s">
        <v>148</v>
      </c>
      <c r="AU168" s="239" t="s">
        <v>99</v>
      </c>
      <c r="AY168" s="18" t="s">
        <v>145</v>
      </c>
      <c r="BE168" s="240">
        <f>IF(N168="základní",J168,0)</f>
        <v>0</v>
      </c>
      <c r="BF168" s="240">
        <f>IF(N168="snížená",J168,0)</f>
        <v>0</v>
      </c>
      <c r="BG168" s="240">
        <f>IF(N168="zákl. přenesená",J168,0)</f>
        <v>0</v>
      </c>
      <c r="BH168" s="240">
        <f>IF(N168="sníž. přenesená",J168,0)</f>
        <v>0</v>
      </c>
      <c r="BI168" s="240">
        <f>IF(N168="nulová",J168,0)</f>
        <v>0</v>
      </c>
      <c r="BJ168" s="18" t="s">
        <v>23</v>
      </c>
      <c r="BK168" s="240">
        <f>ROUND(I168*H168,2)</f>
        <v>0</v>
      </c>
      <c r="BL168" s="18" t="s">
        <v>532</v>
      </c>
      <c r="BM168" s="239" t="s">
        <v>572</v>
      </c>
    </row>
    <row r="169" s="2" customFormat="1">
      <c r="A169" s="40"/>
      <c r="B169" s="41"/>
      <c r="C169" s="42"/>
      <c r="D169" s="241" t="s">
        <v>155</v>
      </c>
      <c r="E169" s="42"/>
      <c r="F169" s="242" t="s">
        <v>571</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155</v>
      </c>
      <c r="AU169" s="18" t="s">
        <v>99</v>
      </c>
    </row>
    <row r="170" s="2" customFormat="1">
      <c r="A170" s="40"/>
      <c r="B170" s="41"/>
      <c r="C170" s="42"/>
      <c r="D170" s="241" t="s">
        <v>534</v>
      </c>
      <c r="E170" s="42"/>
      <c r="F170" s="269" t="s">
        <v>573</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534</v>
      </c>
      <c r="AU170" s="18" t="s">
        <v>99</v>
      </c>
    </row>
    <row r="171" s="14" customFormat="1">
      <c r="A171" s="14"/>
      <c r="B171" s="258"/>
      <c r="C171" s="259"/>
      <c r="D171" s="241" t="s">
        <v>159</v>
      </c>
      <c r="E171" s="260" t="s">
        <v>1</v>
      </c>
      <c r="F171" s="261" t="s">
        <v>23</v>
      </c>
      <c r="G171" s="259"/>
      <c r="H171" s="262">
        <v>1</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159</v>
      </c>
      <c r="AU171" s="268" t="s">
        <v>99</v>
      </c>
      <c r="AV171" s="14" t="s">
        <v>99</v>
      </c>
      <c r="AW171" s="14" t="s">
        <v>48</v>
      </c>
      <c r="AX171" s="14" t="s">
        <v>91</v>
      </c>
      <c r="AY171" s="268" t="s">
        <v>145</v>
      </c>
    </row>
    <row r="172" s="16" customFormat="1">
      <c r="A172" s="16"/>
      <c r="B172" s="296"/>
      <c r="C172" s="297"/>
      <c r="D172" s="241" t="s">
        <v>159</v>
      </c>
      <c r="E172" s="298" t="s">
        <v>1</v>
      </c>
      <c r="F172" s="299" t="s">
        <v>536</v>
      </c>
      <c r="G172" s="297"/>
      <c r="H172" s="300">
        <v>1</v>
      </c>
      <c r="I172" s="301"/>
      <c r="J172" s="297"/>
      <c r="K172" s="297"/>
      <c r="L172" s="302"/>
      <c r="M172" s="303"/>
      <c r="N172" s="304"/>
      <c r="O172" s="304"/>
      <c r="P172" s="304"/>
      <c r="Q172" s="304"/>
      <c r="R172" s="304"/>
      <c r="S172" s="304"/>
      <c r="T172" s="305"/>
      <c r="U172" s="16"/>
      <c r="V172" s="16"/>
      <c r="W172" s="16"/>
      <c r="X172" s="16"/>
      <c r="Y172" s="16"/>
      <c r="Z172" s="16"/>
      <c r="AA172" s="16"/>
      <c r="AB172" s="16"/>
      <c r="AC172" s="16"/>
      <c r="AD172" s="16"/>
      <c r="AE172" s="16"/>
      <c r="AT172" s="306" t="s">
        <v>159</v>
      </c>
      <c r="AU172" s="306" t="s">
        <v>99</v>
      </c>
      <c r="AV172" s="16" t="s">
        <v>153</v>
      </c>
      <c r="AW172" s="16" t="s">
        <v>48</v>
      </c>
      <c r="AX172" s="16" t="s">
        <v>23</v>
      </c>
      <c r="AY172" s="306" t="s">
        <v>145</v>
      </c>
    </row>
    <row r="173" s="2" customFormat="1" ht="16.5" customHeight="1">
      <c r="A173" s="40"/>
      <c r="B173" s="41"/>
      <c r="C173" s="228" t="s">
        <v>28</v>
      </c>
      <c r="D173" s="228" t="s">
        <v>148</v>
      </c>
      <c r="E173" s="229" t="s">
        <v>574</v>
      </c>
      <c r="F173" s="230" t="s">
        <v>575</v>
      </c>
      <c r="G173" s="231" t="s">
        <v>530</v>
      </c>
      <c r="H173" s="232">
        <v>1</v>
      </c>
      <c r="I173" s="233"/>
      <c r="J173" s="234">
        <f>ROUND(I173*H173,2)</f>
        <v>0</v>
      </c>
      <c r="K173" s="230" t="s">
        <v>1</v>
      </c>
      <c r="L173" s="46"/>
      <c r="M173" s="235" t="s">
        <v>1</v>
      </c>
      <c r="N173" s="236" t="s">
        <v>56</v>
      </c>
      <c r="O173" s="93"/>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532</v>
      </c>
      <c r="AT173" s="239" t="s">
        <v>148</v>
      </c>
      <c r="AU173" s="239" t="s">
        <v>99</v>
      </c>
      <c r="AY173" s="18" t="s">
        <v>145</v>
      </c>
      <c r="BE173" s="240">
        <f>IF(N173="základní",J173,0)</f>
        <v>0</v>
      </c>
      <c r="BF173" s="240">
        <f>IF(N173="snížená",J173,0)</f>
        <v>0</v>
      </c>
      <c r="BG173" s="240">
        <f>IF(N173="zákl. přenesená",J173,0)</f>
        <v>0</v>
      </c>
      <c r="BH173" s="240">
        <f>IF(N173="sníž. přenesená",J173,0)</f>
        <v>0</v>
      </c>
      <c r="BI173" s="240">
        <f>IF(N173="nulová",J173,0)</f>
        <v>0</v>
      </c>
      <c r="BJ173" s="18" t="s">
        <v>23</v>
      </c>
      <c r="BK173" s="240">
        <f>ROUND(I173*H173,2)</f>
        <v>0</v>
      </c>
      <c r="BL173" s="18" t="s">
        <v>532</v>
      </c>
      <c r="BM173" s="239" t="s">
        <v>576</v>
      </c>
    </row>
    <row r="174" s="2" customFormat="1">
      <c r="A174" s="40"/>
      <c r="B174" s="41"/>
      <c r="C174" s="42"/>
      <c r="D174" s="241" t="s">
        <v>155</v>
      </c>
      <c r="E174" s="42"/>
      <c r="F174" s="242" t="s">
        <v>575</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155</v>
      </c>
      <c r="AU174" s="18" t="s">
        <v>99</v>
      </c>
    </row>
    <row r="175" s="2" customFormat="1">
      <c r="A175" s="40"/>
      <c r="B175" s="41"/>
      <c r="C175" s="42"/>
      <c r="D175" s="241" t="s">
        <v>534</v>
      </c>
      <c r="E175" s="42"/>
      <c r="F175" s="269" t="s">
        <v>577</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534</v>
      </c>
      <c r="AU175" s="18" t="s">
        <v>99</v>
      </c>
    </row>
    <row r="176" s="14" customFormat="1">
      <c r="A176" s="14"/>
      <c r="B176" s="258"/>
      <c r="C176" s="259"/>
      <c r="D176" s="241" t="s">
        <v>159</v>
      </c>
      <c r="E176" s="260" t="s">
        <v>1</v>
      </c>
      <c r="F176" s="261" t="s">
        <v>578</v>
      </c>
      <c r="G176" s="259"/>
      <c r="H176" s="262">
        <v>1</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159</v>
      </c>
      <c r="AU176" s="268" t="s">
        <v>99</v>
      </c>
      <c r="AV176" s="14" t="s">
        <v>99</v>
      </c>
      <c r="AW176" s="14" t="s">
        <v>48</v>
      </c>
      <c r="AX176" s="14" t="s">
        <v>23</v>
      </c>
      <c r="AY176" s="268" t="s">
        <v>145</v>
      </c>
    </row>
    <row r="177" s="2" customFormat="1" ht="16.5" customHeight="1">
      <c r="A177" s="40"/>
      <c r="B177" s="41"/>
      <c r="C177" s="228" t="s">
        <v>234</v>
      </c>
      <c r="D177" s="228" t="s">
        <v>148</v>
      </c>
      <c r="E177" s="229" t="s">
        <v>579</v>
      </c>
      <c r="F177" s="230" t="s">
        <v>580</v>
      </c>
      <c r="G177" s="231" t="s">
        <v>530</v>
      </c>
      <c r="H177" s="232">
        <v>1</v>
      </c>
      <c r="I177" s="233"/>
      <c r="J177" s="234">
        <f>ROUND(I177*H177,2)</f>
        <v>0</v>
      </c>
      <c r="K177" s="230" t="s">
        <v>581</v>
      </c>
      <c r="L177" s="46"/>
      <c r="M177" s="235" t="s">
        <v>1</v>
      </c>
      <c r="N177" s="236" t="s">
        <v>56</v>
      </c>
      <c r="O177" s="93"/>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532</v>
      </c>
      <c r="AT177" s="239" t="s">
        <v>148</v>
      </c>
      <c r="AU177" s="239" t="s">
        <v>99</v>
      </c>
      <c r="AY177" s="18" t="s">
        <v>145</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532</v>
      </c>
      <c r="BM177" s="239" t="s">
        <v>582</v>
      </c>
    </row>
    <row r="178" s="2" customFormat="1">
      <c r="A178" s="40"/>
      <c r="B178" s="41"/>
      <c r="C178" s="42"/>
      <c r="D178" s="241" t="s">
        <v>155</v>
      </c>
      <c r="E178" s="42"/>
      <c r="F178" s="242" t="s">
        <v>580</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155</v>
      </c>
      <c r="AU178" s="18" t="s">
        <v>99</v>
      </c>
    </row>
    <row r="179" s="2" customFormat="1">
      <c r="A179" s="40"/>
      <c r="B179" s="41"/>
      <c r="C179" s="42"/>
      <c r="D179" s="241" t="s">
        <v>534</v>
      </c>
      <c r="E179" s="42"/>
      <c r="F179" s="269" t="s">
        <v>583</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534</v>
      </c>
      <c r="AU179" s="18" t="s">
        <v>99</v>
      </c>
    </row>
    <row r="180" s="14" customFormat="1">
      <c r="A180" s="14"/>
      <c r="B180" s="258"/>
      <c r="C180" s="259"/>
      <c r="D180" s="241" t="s">
        <v>159</v>
      </c>
      <c r="E180" s="260" t="s">
        <v>1</v>
      </c>
      <c r="F180" s="261" t="s">
        <v>23</v>
      </c>
      <c r="G180" s="259"/>
      <c r="H180" s="262">
        <v>1</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159</v>
      </c>
      <c r="AU180" s="268" t="s">
        <v>99</v>
      </c>
      <c r="AV180" s="14" t="s">
        <v>99</v>
      </c>
      <c r="AW180" s="14" t="s">
        <v>48</v>
      </c>
      <c r="AX180" s="14" t="s">
        <v>91</v>
      </c>
      <c r="AY180" s="268" t="s">
        <v>145</v>
      </c>
    </row>
    <row r="181" s="16" customFormat="1">
      <c r="A181" s="16"/>
      <c r="B181" s="296"/>
      <c r="C181" s="297"/>
      <c r="D181" s="241" t="s">
        <v>159</v>
      </c>
      <c r="E181" s="298" t="s">
        <v>1</v>
      </c>
      <c r="F181" s="299" t="s">
        <v>536</v>
      </c>
      <c r="G181" s="297"/>
      <c r="H181" s="300">
        <v>1</v>
      </c>
      <c r="I181" s="301"/>
      <c r="J181" s="297"/>
      <c r="K181" s="297"/>
      <c r="L181" s="302"/>
      <c r="M181" s="303"/>
      <c r="N181" s="304"/>
      <c r="O181" s="304"/>
      <c r="P181" s="304"/>
      <c r="Q181" s="304"/>
      <c r="R181" s="304"/>
      <c r="S181" s="304"/>
      <c r="T181" s="305"/>
      <c r="U181" s="16"/>
      <c r="V181" s="16"/>
      <c r="W181" s="16"/>
      <c r="X181" s="16"/>
      <c r="Y181" s="16"/>
      <c r="Z181" s="16"/>
      <c r="AA181" s="16"/>
      <c r="AB181" s="16"/>
      <c r="AC181" s="16"/>
      <c r="AD181" s="16"/>
      <c r="AE181" s="16"/>
      <c r="AT181" s="306" t="s">
        <v>159</v>
      </c>
      <c r="AU181" s="306" t="s">
        <v>99</v>
      </c>
      <c r="AV181" s="16" t="s">
        <v>153</v>
      </c>
      <c r="AW181" s="16" t="s">
        <v>48</v>
      </c>
      <c r="AX181" s="16" t="s">
        <v>23</v>
      </c>
      <c r="AY181" s="306" t="s">
        <v>145</v>
      </c>
    </row>
    <row r="182" s="2" customFormat="1" ht="16.5" customHeight="1">
      <c r="A182" s="40"/>
      <c r="B182" s="41"/>
      <c r="C182" s="228" t="s">
        <v>241</v>
      </c>
      <c r="D182" s="228" t="s">
        <v>148</v>
      </c>
      <c r="E182" s="229" t="s">
        <v>584</v>
      </c>
      <c r="F182" s="230" t="s">
        <v>585</v>
      </c>
      <c r="G182" s="231" t="s">
        <v>530</v>
      </c>
      <c r="H182" s="232">
        <v>1</v>
      </c>
      <c r="I182" s="233"/>
      <c r="J182" s="234">
        <f>ROUND(I182*H182,2)</f>
        <v>0</v>
      </c>
      <c r="K182" s="230" t="s">
        <v>1</v>
      </c>
      <c r="L182" s="46"/>
      <c r="M182" s="235" t="s">
        <v>1</v>
      </c>
      <c r="N182" s="236" t="s">
        <v>56</v>
      </c>
      <c r="O182" s="93"/>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532</v>
      </c>
      <c r="AT182" s="239" t="s">
        <v>148</v>
      </c>
      <c r="AU182" s="239" t="s">
        <v>99</v>
      </c>
      <c r="AY182" s="18" t="s">
        <v>145</v>
      </c>
      <c r="BE182" s="240">
        <f>IF(N182="základní",J182,0)</f>
        <v>0</v>
      </c>
      <c r="BF182" s="240">
        <f>IF(N182="snížená",J182,0)</f>
        <v>0</v>
      </c>
      <c r="BG182" s="240">
        <f>IF(N182="zákl. přenesená",J182,0)</f>
        <v>0</v>
      </c>
      <c r="BH182" s="240">
        <f>IF(N182="sníž. přenesená",J182,0)</f>
        <v>0</v>
      </c>
      <c r="BI182" s="240">
        <f>IF(N182="nulová",J182,0)</f>
        <v>0</v>
      </c>
      <c r="BJ182" s="18" t="s">
        <v>23</v>
      </c>
      <c r="BK182" s="240">
        <f>ROUND(I182*H182,2)</f>
        <v>0</v>
      </c>
      <c r="BL182" s="18" t="s">
        <v>532</v>
      </c>
      <c r="BM182" s="239" t="s">
        <v>586</v>
      </c>
    </row>
    <row r="183" s="2" customFormat="1">
      <c r="A183" s="40"/>
      <c r="B183" s="41"/>
      <c r="C183" s="42"/>
      <c r="D183" s="241" t="s">
        <v>155</v>
      </c>
      <c r="E183" s="42"/>
      <c r="F183" s="242" t="s">
        <v>587</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155</v>
      </c>
      <c r="AU183" s="18" t="s">
        <v>99</v>
      </c>
    </row>
    <row r="184" s="2" customFormat="1">
      <c r="A184" s="40"/>
      <c r="B184" s="41"/>
      <c r="C184" s="42"/>
      <c r="D184" s="241" t="s">
        <v>534</v>
      </c>
      <c r="E184" s="42"/>
      <c r="F184" s="269" t="s">
        <v>588</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534</v>
      </c>
      <c r="AU184" s="18" t="s">
        <v>99</v>
      </c>
    </row>
    <row r="185" s="14" customFormat="1">
      <c r="A185" s="14"/>
      <c r="B185" s="258"/>
      <c r="C185" s="259"/>
      <c r="D185" s="241" t="s">
        <v>159</v>
      </c>
      <c r="E185" s="260" t="s">
        <v>1</v>
      </c>
      <c r="F185" s="261" t="s">
        <v>23</v>
      </c>
      <c r="G185" s="259"/>
      <c r="H185" s="262">
        <v>1</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159</v>
      </c>
      <c r="AU185" s="268" t="s">
        <v>99</v>
      </c>
      <c r="AV185" s="14" t="s">
        <v>99</v>
      </c>
      <c r="AW185" s="14" t="s">
        <v>48</v>
      </c>
      <c r="AX185" s="14" t="s">
        <v>91</v>
      </c>
      <c r="AY185" s="268" t="s">
        <v>145</v>
      </c>
    </row>
    <row r="186" s="16" customFormat="1">
      <c r="A186" s="16"/>
      <c r="B186" s="296"/>
      <c r="C186" s="297"/>
      <c r="D186" s="241" t="s">
        <v>159</v>
      </c>
      <c r="E186" s="298" t="s">
        <v>1</v>
      </c>
      <c r="F186" s="299" t="s">
        <v>536</v>
      </c>
      <c r="G186" s="297"/>
      <c r="H186" s="300">
        <v>1</v>
      </c>
      <c r="I186" s="301"/>
      <c r="J186" s="297"/>
      <c r="K186" s="297"/>
      <c r="L186" s="302"/>
      <c r="M186" s="303"/>
      <c r="N186" s="304"/>
      <c r="O186" s="304"/>
      <c r="P186" s="304"/>
      <c r="Q186" s="304"/>
      <c r="R186" s="304"/>
      <c r="S186" s="304"/>
      <c r="T186" s="305"/>
      <c r="U186" s="16"/>
      <c r="V186" s="16"/>
      <c r="W186" s="16"/>
      <c r="X186" s="16"/>
      <c r="Y186" s="16"/>
      <c r="Z186" s="16"/>
      <c r="AA186" s="16"/>
      <c r="AB186" s="16"/>
      <c r="AC186" s="16"/>
      <c r="AD186" s="16"/>
      <c r="AE186" s="16"/>
      <c r="AT186" s="306" t="s">
        <v>159</v>
      </c>
      <c r="AU186" s="306" t="s">
        <v>99</v>
      </c>
      <c r="AV186" s="16" t="s">
        <v>153</v>
      </c>
      <c r="AW186" s="16" t="s">
        <v>48</v>
      </c>
      <c r="AX186" s="16" t="s">
        <v>23</v>
      </c>
      <c r="AY186" s="306" t="s">
        <v>145</v>
      </c>
    </row>
    <row r="187" s="2" customFormat="1" ht="16.5" customHeight="1">
      <c r="A187" s="40"/>
      <c r="B187" s="41"/>
      <c r="C187" s="228" t="s">
        <v>249</v>
      </c>
      <c r="D187" s="228" t="s">
        <v>148</v>
      </c>
      <c r="E187" s="229" t="s">
        <v>589</v>
      </c>
      <c r="F187" s="230" t="s">
        <v>590</v>
      </c>
      <c r="G187" s="231" t="s">
        <v>530</v>
      </c>
      <c r="H187" s="232">
        <v>1</v>
      </c>
      <c r="I187" s="233"/>
      <c r="J187" s="234">
        <f>ROUND(I187*H187,2)</f>
        <v>0</v>
      </c>
      <c r="K187" s="230" t="s">
        <v>1</v>
      </c>
      <c r="L187" s="46"/>
      <c r="M187" s="235" t="s">
        <v>1</v>
      </c>
      <c r="N187" s="236" t="s">
        <v>56</v>
      </c>
      <c r="O187" s="93"/>
      <c r="P187" s="237">
        <f>O187*H187</f>
        <v>0</v>
      </c>
      <c r="Q187" s="237">
        <v>0</v>
      </c>
      <c r="R187" s="237">
        <f>Q187*H187</f>
        <v>0</v>
      </c>
      <c r="S187" s="237">
        <v>0</v>
      </c>
      <c r="T187" s="238">
        <f>S187*H187</f>
        <v>0</v>
      </c>
      <c r="U187" s="40"/>
      <c r="V187" s="40"/>
      <c r="W187" s="40"/>
      <c r="X187" s="40"/>
      <c r="Y187" s="40"/>
      <c r="Z187" s="40"/>
      <c r="AA187" s="40"/>
      <c r="AB187" s="40"/>
      <c r="AC187" s="40"/>
      <c r="AD187" s="40"/>
      <c r="AE187" s="40"/>
      <c r="AR187" s="239" t="s">
        <v>591</v>
      </c>
      <c r="AT187" s="239" t="s">
        <v>148</v>
      </c>
      <c r="AU187" s="239" t="s">
        <v>99</v>
      </c>
      <c r="AY187" s="18" t="s">
        <v>145</v>
      </c>
      <c r="BE187" s="240">
        <f>IF(N187="základní",J187,0)</f>
        <v>0</v>
      </c>
      <c r="BF187" s="240">
        <f>IF(N187="snížená",J187,0)</f>
        <v>0</v>
      </c>
      <c r="BG187" s="240">
        <f>IF(N187="zákl. přenesená",J187,0)</f>
        <v>0</v>
      </c>
      <c r="BH187" s="240">
        <f>IF(N187="sníž. přenesená",J187,0)</f>
        <v>0</v>
      </c>
      <c r="BI187" s="240">
        <f>IF(N187="nulová",J187,0)</f>
        <v>0</v>
      </c>
      <c r="BJ187" s="18" t="s">
        <v>23</v>
      </c>
      <c r="BK187" s="240">
        <f>ROUND(I187*H187,2)</f>
        <v>0</v>
      </c>
      <c r="BL187" s="18" t="s">
        <v>591</v>
      </c>
      <c r="BM187" s="239" t="s">
        <v>592</v>
      </c>
    </row>
    <row r="188" s="2" customFormat="1">
      <c r="A188" s="40"/>
      <c r="B188" s="41"/>
      <c r="C188" s="42"/>
      <c r="D188" s="241" t="s">
        <v>155</v>
      </c>
      <c r="E188" s="42"/>
      <c r="F188" s="242" t="s">
        <v>590</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155</v>
      </c>
      <c r="AU188" s="18" t="s">
        <v>99</v>
      </c>
    </row>
    <row r="189" s="2" customFormat="1">
      <c r="A189" s="40"/>
      <c r="B189" s="41"/>
      <c r="C189" s="42"/>
      <c r="D189" s="241" t="s">
        <v>534</v>
      </c>
      <c r="E189" s="42"/>
      <c r="F189" s="269" t="s">
        <v>583</v>
      </c>
      <c r="G189" s="42"/>
      <c r="H189" s="42"/>
      <c r="I189" s="243"/>
      <c r="J189" s="42"/>
      <c r="K189" s="42"/>
      <c r="L189" s="46"/>
      <c r="M189" s="244"/>
      <c r="N189" s="245"/>
      <c r="O189" s="93"/>
      <c r="P189" s="93"/>
      <c r="Q189" s="93"/>
      <c r="R189" s="93"/>
      <c r="S189" s="93"/>
      <c r="T189" s="94"/>
      <c r="U189" s="40"/>
      <c r="V189" s="40"/>
      <c r="W189" s="40"/>
      <c r="X189" s="40"/>
      <c r="Y189" s="40"/>
      <c r="Z189" s="40"/>
      <c r="AA189" s="40"/>
      <c r="AB189" s="40"/>
      <c r="AC189" s="40"/>
      <c r="AD189" s="40"/>
      <c r="AE189" s="40"/>
      <c r="AT189" s="18" t="s">
        <v>534</v>
      </c>
      <c r="AU189" s="18" t="s">
        <v>99</v>
      </c>
    </row>
    <row r="190" s="14" customFormat="1">
      <c r="A190" s="14"/>
      <c r="B190" s="258"/>
      <c r="C190" s="259"/>
      <c r="D190" s="241" t="s">
        <v>159</v>
      </c>
      <c r="E190" s="260" t="s">
        <v>1</v>
      </c>
      <c r="F190" s="261" t="s">
        <v>23</v>
      </c>
      <c r="G190" s="259"/>
      <c r="H190" s="262">
        <v>1</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159</v>
      </c>
      <c r="AU190" s="268" t="s">
        <v>99</v>
      </c>
      <c r="AV190" s="14" t="s">
        <v>99</v>
      </c>
      <c r="AW190" s="14" t="s">
        <v>48</v>
      </c>
      <c r="AX190" s="14" t="s">
        <v>91</v>
      </c>
      <c r="AY190" s="268" t="s">
        <v>145</v>
      </c>
    </row>
    <row r="191" s="16" customFormat="1">
      <c r="A191" s="16"/>
      <c r="B191" s="296"/>
      <c r="C191" s="297"/>
      <c r="D191" s="241" t="s">
        <v>159</v>
      </c>
      <c r="E191" s="298" t="s">
        <v>1</v>
      </c>
      <c r="F191" s="299" t="s">
        <v>536</v>
      </c>
      <c r="G191" s="297"/>
      <c r="H191" s="300">
        <v>1</v>
      </c>
      <c r="I191" s="301"/>
      <c r="J191" s="297"/>
      <c r="K191" s="297"/>
      <c r="L191" s="302"/>
      <c r="M191" s="303"/>
      <c r="N191" s="304"/>
      <c r="O191" s="304"/>
      <c r="P191" s="304"/>
      <c r="Q191" s="304"/>
      <c r="R191" s="304"/>
      <c r="S191" s="304"/>
      <c r="T191" s="305"/>
      <c r="U191" s="16"/>
      <c r="V191" s="16"/>
      <c r="W191" s="16"/>
      <c r="X191" s="16"/>
      <c r="Y191" s="16"/>
      <c r="Z191" s="16"/>
      <c r="AA191" s="16"/>
      <c r="AB191" s="16"/>
      <c r="AC191" s="16"/>
      <c r="AD191" s="16"/>
      <c r="AE191" s="16"/>
      <c r="AT191" s="306" t="s">
        <v>159</v>
      </c>
      <c r="AU191" s="306" t="s">
        <v>99</v>
      </c>
      <c r="AV191" s="16" t="s">
        <v>153</v>
      </c>
      <c r="AW191" s="16" t="s">
        <v>48</v>
      </c>
      <c r="AX191" s="16" t="s">
        <v>23</v>
      </c>
      <c r="AY191" s="306" t="s">
        <v>145</v>
      </c>
    </row>
    <row r="192" s="2" customFormat="1" ht="16.5" customHeight="1">
      <c r="A192" s="40"/>
      <c r="B192" s="41"/>
      <c r="C192" s="228" t="s">
        <v>256</v>
      </c>
      <c r="D192" s="228" t="s">
        <v>148</v>
      </c>
      <c r="E192" s="229" t="s">
        <v>593</v>
      </c>
      <c r="F192" s="230" t="s">
        <v>594</v>
      </c>
      <c r="G192" s="231" t="s">
        <v>530</v>
      </c>
      <c r="H192" s="232">
        <v>1</v>
      </c>
      <c r="I192" s="233"/>
      <c r="J192" s="234">
        <f>ROUND(I192*H192,2)</f>
        <v>0</v>
      </c>
      <c r="K192" s="230" t="s">
        <v>1</v>
      </c>
      <c r="L192" s="46"/>
      <c r="M192" s="235" t="s">
        <v>1</v>
      </c>
      <c r="N192" s="236" t="s">
        <v>56</v>
      </c>
      <c r="O192" s="93"/>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532</v>
      </c>
      <c r="AT192" s="239" t="s">
        <v>148</v>
      </c>
      <c r="AU192" s="239" t="s">
        <v>99</v>
      </c>
      <c r="AY192" s="18" t="s">
        <v>145</v>
      </c>
      <c r="BE192" s="240">
        <f>IF(N192="základní",J192,0)</f>
        <v>0</v>
      </c>
      <c r="BF192" s="240">
        <f>IF(N192="snížená",J192,0)</f>
        <v>0</v>
      </c>
      <c r="BG192" s="240">
        <f>IF(N192="zákl. přenesená",J192,0)</f>
        <v>0</v>
      </c>
      <c r="BH192" s="240">
        <f>IF(N192="sníž. přenesená",J192,0)</f>
        <v>0</v>
      </c>
      <c r="BI192" s="240">
        <f>IF(N192="nulová",J192,0)</f>
        <v>0</v>
      </c>
      <c r="BJ192" s="18" t="s">
        <v>23</v>
      </c>
      <c r="BK192" s="240">
        <f>ROUND(I192*H192,2)</f>
        <v>0</v>
      </c>
      <c r="BL192" s="18" t="s">
        <v>532</v>
      </c>
      <c r="BM192" s="239" t="s">
        <v>595</v>
      </c>
    </row>
    <row r="193" s="2" customFormat="1">
      <c r="A193" s="40"/>
      <c r="B193" s="41"/>
      <c r="C193" s="42"/>
      <c r="D193" s="241" t="s">
        <v>155</v>
      </c>
      <c r="E193" s="42"/>
      <c r="F193" s="242" t="s">
        <v>594</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155</v>
      </c>
      <c r="AU193" s="18" t="s">
        <v>99</v>
      </c>
    </row>
    <row r="194" s="2" customFormat="1">
      <c r="A194" s="40"/>
      <c r="B194" s="41"/>
      <c r="C194" s="42"/>
      <c r="D194" s="241" t="s">
        <v>534</v>
      </c>
      <c r="E194" s="42"/>
      <c r="F194" s="269" t="s">
        <v>596</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534</v>
      </c>
      <c r="AU194" s="18" t="s">
        <v>99</v>
      </c>
    </row>
    <row r="195" s="14" customFormat="1">
      <c r="A195" s="14"/>
      <c r="B195" s="258"/>
      <c r="C195" s="259"/>
      <c r="D195" s="241" t="s">
        <v>159</v>
      </c>
      <c r="E195" s="260" t="s">
        <v>1</v>
      </c>
      <c r="F195" s="261" t="s">
        <v>23</v>
      </c>
      <c r="G195" s="259"/>
      <c r="H195" s="262">
        <v>1</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159</v>
      </c>
      <c r="AU195" s="268" t="s">
        <v>99</v>
      </c>
      <c r="AV195" s="14" t="s">
        <v>99</v>
      </c>
      <c r="AW195" s="14" t="s">
        <v>48</v>
      </c>
      <c r="AX195" s="14" t="s">
        <v>91</v>
      </c>
      <c r="AY195" s="268" t="s">
        <v>145</v>
      </c>
    </row>
    <row r="196" s="16" customFormat="1">
      <c r="A196" s="16"/>
      <c r="B196" s="296"/>
      <c r="C196" s="297"/>
      <c r="D196" s="241" t="s">
        <v>159</v>
      </c>
      <c r="E196" s="298" t="s">
        <v>1</v>
      </c>
      <c r="F196" s="299" t="s">
        <v>536</v>
      </c>
      <c r="G196" s="297"/>
      <c r="H196" s="300">
        <v>1</v>
      </c>
      <c r="I196" s="301"/>
      <c r="J196" s="297"/>
      <c r="K196" s="297"/>
      <c r="L196" s="302"/>
      <c r="M196" s="307"/>
      <c r="N196" s="308"/>
      <c r="O196" s="308"/>
      <c r="P196" s="308"/>
      <c r="Q196" s="308"/>
      <c r="R196" s="308"/>
      <c r="S196" s="308"/>
      <c r="T196" s="309"/>
      <c r="U196" s="16"/>
      <c r="V196" s="16"/>
      <c r="W196" s="16"/>
      <c r="X196" s="16"/>
      <c r="Y196" s="16"/>
      <c r="Z196" s="16"/>
      <c r="AA196" s="16"/>
      <c r="AB196" s="16"/>
      <c r="AC196" s="16"/>
      <c r="AD196" s="16"/>
      <c r="AE196" s="16"/>
      <c r="AT196" s="306" t="s">
        <v>159</v>
      </c>
      <c r="AU196" s="306" t="s">
        <v>99</v>
      </c>
      <c r="AV196" s="16" t="s">
        <v>153</v>
      </c>
      <c r="AW196" s="16" t="s">
        <v>48</v>
      </c>
      <c r="AX196" s="16" t="s">
        <v>23</v>
      </c>
      <c r="AY196" s="306" t="s">
        <v>145</v>
      </c>
    </row>
    <row r="197" s="2" customFormat="1" ht="6.96" customHeight="1">
      <c r="A197" s="40"/>
      <c r="B197" s="68"/>
      <c r="C197" s="69"/>
      <c r="D197" s="69"/>
      <c r="E197" s="69"/>
      <c r="F197" s="69"/>
      <c r="G197" s="69"/>
      <c r="H197" s="69"/>
      <c r="I197" s="69"/>
      <c r="J197" s="69"/>
      <c r="K197" s="69"/>
      <c r="L197" s="46"/>
      <c r="M197" s="40"/>
      <c r="O197" s="40"/>
      <c r="P197" s="40"/>
      <c r="Q197" s="40"/>
      <c r="R197" s="40"/>
      <c r="S197" s="40"/>
      <c r="T197" s="40"/>
      <c r="U197" s="40"/>
      <c r="V197" s="40"/>
      <c r="W197" s="40"/>
      <c r="X197" s="40"/>
      <c r="Y197" s="40"/>
      <c r="Z197" s="40"/>
      <c r="AA197" s="40"/>
      <c r="AB197" s="40"/>
      <c r="AC197" s="40"/>
      <c r="AD197" s="40"/>
      <c r="AE197" s="40"/>
    </row>
  </sheetData>
  <sheetProtection sheet="1" autoFilter="0" formatColumns="0" formatRows="0" objects="1" scenarios="1" spinCount="100000" saltValue="J8dVAWeUs7eAxMStwTvAWmra91Z8NgFDNdBfbeWGfi1i+CavxnKkGPl0S8r6FWHKxAeSZ/BKSFpexRLHPjRWfQ==" hashValue="rMYn5idbFId4u/0aqKBsXoobdhICy/wOeA+1teFNhpp8QOUoLyetKhheEcTOv/Wvi+RUljLkKraxndOTbJuGrw==" algorithmName="SHA-512" password="CC35"/>
  <autoFilter ref="C122:K196"/>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65" r:id="rId1" display="https://podminky.urs.cz/item/CS_URS_2022_01/034103000"/>
  </hyperlinks>
  <pageMargins left="0.39375" right="0.39375" top="0.39375" bottom="0.39375" header="0" footer="0"/>
  <pageSetup paperSize="9" orientation="portrait" blackAndWhite="1" fitToHeight="100"/>
  <headerFooter>
    <oddFooter>&amp;CStrana &amp;P z &amp;N</oddFooter>
  </headerFooter>
  <drawing r:id="rId2"/>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2022-11-13T08:17:52Z</dcterms:created>
  <dcterms:modified xsi:type="dcterms:W3CDTF">2022-11-13T08:18:01Z</dcterms:modified>
</cp:coreProperties>
</file>